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antciber\Desktop\Новое меню\МЕНЮ - ДИАБЕТ\Документы для ОУ\"/>
    </mc:Choice>
  </mc:AlternateContent>
  <bookViews>
    <workbookView xWindow="-120" yWindow="-120" windowWidth="29040" windowHeight="15840" firstSheet="2" activeTab="2"/>
  </bookViews>
  <sheets>
    <sheet name="Себестоимость блюд" sheetId="6" state="hidden" r:id="rId1"/>
    <sheet name="Себестоимость рациона" sheetId="7" state="hidden" r:id="rId2"/>
    <sheet name="Меню" sheetId="20" r:id="rId3"/>
    <sheet name="Расчет ХЭХ" sheetId="21" r:id="rId4"/>
    <sheet name="ПЭЦ" sheetId="22" r:id="rId5"/>
    <sheet name="Выполнение норм" sheetId="11" r:id="rId6"/>
    <sheet name="Структура в сравнении" sheetId="18" r:id="rId7"/>
    <sheet name="Структура" sheetId="19" r:id="rId8"/>
    <sheet name="Предельные величины " sheetId="23" r:id="rId9"/>
    <sheet name="Колораж" sheetId="24" r:id="rId10"/>
    <sheet name="Распределение ХЕ" sheetId="25" r:id="rId11"/>
    <sheet name="Запрет" sheetId="17" r:id="rId12"/>
  </sheets>
  <definedNames>
    <definedName name="_xlnm.Print_Area" localSheetId="5">'Выполнение норм'!$A$1:$AI$44</definedName>
    <definedName name="_xlnm.Print_Area" localSheetId="2">Меню!$A$1:$O$601</definedName>
    <definedName name="_xlnm.Print_Area" localSheetId="4">ПЭЦ!$A$1:$Q$179</definedName>
    <definedName name="_xlnm.Print_Area" localSheetId="10">'Распределение ХЕ'!$A$1:$H$38</definedName>
    <definedName name="_xlnm.Print_Area" localSheetId="3">'Расчет ХЭХ'!$A$1:$Q$21</definedName>
    <definedName name="_xlnm.Print_Area" localSheetId="0">'Себестоимость блюд'!$A$1:$K$56</definedName>
  </definedNames>
  <calcPr calcId="162913"/>
</workbook>
</file>

<file path=xl/calcChain.xml><?xml version="1.0" encoding="utf-8"?>
<calcChain xmlns="http://schemas.openxmlformats.org/spreadsheetml/2006/main">
  <c r="E109" i="22" l="1"/>
  <c r="F38" i="25" l="1"/>
  <c r="C38" i="25"/>
  <c r="G38" i="25"/>
  <c r="H38" i="25" s="1"/>
  <c r="H35" i="25"/>
  <c r="H34" i="25"/>
  <c r="H33" i="25"/>
  <c r="H32" i="25"/>
  <c r="C25" i="25"/>
  <c r="G13" i="25"/>
  <c r="H13" i="25" s="1"/>
  <c r="C13" i="25"/>
  <c r="D31" i="25" s="1"/>
  <c r="H12" i="25"/>
  <c r="H11" i="25"/>
  <c r="H10" i="25"/>
  <c r="D10" i="25"/>
  <c r="H9" i="25"/>
  <c r="H8" i="25"/>
  <c r="D8" i="25"/>
  <c r="H7" i="25"/>
  <c r="J14" i="24"/>
  <c r="I14" i="24"/>
  <c r="H14" i="24"/>
  <c r="G14" i="24"/>
  <c r="F14" i="24"/>
  <c r="E14" i="24"/>
  <c r="C14" i="24"/>
  <c r="B14" i="24"/>
  <c r="J13" i="24"/>
  <c r="I13" i="24"/>
  <c r="H13" i="24"/>
  <c r="G13" i="24"/>
  <c r="F13" i="24"/>
  <c r="E13" i="24"/>
  <c r="C13" i="24"/>
  <c r="B13" i="24"/>
  <c r="J12" i="24"/>
  <c r="I12" i="24"/>
  <c r="H12" i="24"/>
  <c r="G12" i="24"/>
  <c r="F12" i="24"/>
  <c r="E12" i="24"/>
  <c r="C12" i="24"/>
  <c r="B12" i="24"/>
  <c r="E3" i="24"/>
  <c r="D3" i="24"/>
  <c r="D7" i="25" l="1"/>
  <c r="D9" i="25"/>
  <c r="D11" i="25"/>
  <c r="D34" i="25"/>
  <c r="D35" i="25"/>
  <c r="D33" i="25"/>
  <c r="D32" i="25"/>
  <c r="D36" i="25"/>
  <c r="D37" i="25"/>
  <c r="D12" i="25"/>
  <c r="H154" i="22"/>
  <c r="M154" i="22" s="1"/>
  <c r="G154" i="22"/>
  <c r="Q154" i="22" s="1"/>
  <c r="F154" i="22"/>
  <c r="E154" i="22"/>
  <c r="H153" i="22"/>
  <c r="M153" i="22" s="1"/>
  <c r="G153" i="22"/>
  <c r="Q153" i="22" s="1"/>
  <c r="F153" i="22"/>
  <c r="E153" i="22"/>
  <c r="H152" i="22"/>
  <c r="M152" i="22" s="1"/>
  <c r="G152" i="22"/>
  <c r="Q152" i="22" s="1"/>
  <c r="F152" i="22"/>
  <c r="E152" i="22"/>
  <c r="H151" i="22"/>
  <c r="M151" i="22" s="1"/>
  <c r="G151" i="22"/>
  <c r="F151" i="22"/>
  <c r="E151" i="22"/>
  <c r="H150" i="22"/>
  <c r="M150" i="22" s="1"/>
  <c r="G150" i="22"/>
  <c r="F150" i="22"/>
  <c r="E150" i="22"/>
  <c r="H149" i="22"/>
  <c r="M149" i="22" s="1"/>
  <c r="G149" i="22"/>
  <c r="F149" i="22"/>
  <c r="E149" i="22"/>
  <c r="H148" i="22"/>
  <c r="M148" i="22" s="1"/>
  <c r="G148" i="22"/>
  <c r="D148" i="22" s="1"/>
  <c r="F148" i="22"/>
  <c r="E148" i="22"/>
  <c r="H147" i="22"/>
  <c r="M147" i="22" s="1"/>
  <c r="G147" i="22"/>
  <c r="F147" i="22"/>
  <c r="E147" i="22"/>
  <c r="H146" i="22"/>
  <c r="M146" i="22" s="1"/>
  <c r="G146" i="22"/>
  <c r="F146" i="22"/>
  <c r="E146" i="22"/>
  <c r="O146" i="22" s="1"/>
  <c r="H145" i="22"/>
  <c r="M145" i="22" s="1"/>
  <c r="G145" i="22"/>
  <c r="F145" i="22"/>
  <c r="E145" i="22"/>
  <c r="H144" i="22"/>
  <c r="M144" i="22" s="1"/>
  <c r="G144" i="22"/>
  <c r="F144" i="22"/>
  <c r="E144" i="22"/>
  <c r="H143" i="22"/>
  <c r="M143" i="22" s="1"/>
  <c r="G143" i="22"/>
  <c r="F143" i="22"/>
  <c r="E143" i="22"/>
  <c r="H142" i="22"/>
  <c r="M142" i="22" s="1"/>
  <c r="G142" i="22"/>
  <c r="F142" i="22"/>
  <c r="E142" i="22"/>
  <c r="H141" i="22"/>
  <c r="M141" i="22" s="1"/>
  <c r="G141" i="22"/>
  <c r="F141" i="22"/>
  <c r="E141" i="22"/>
  <c r="H140" i="22"/>
  <c r="M140" i="22" s="1"/>
  <c r="G140" i="22"/>
  <c r="F140" i="22"/>
  <c r="E140" i="22"/>
  <c r="H139" i="22"/>
  <c r="M139" i="22" s="1"/>
  <c r="G139" i="22"/>
  <c r="F139" i="22"/>
  <c r="E139" i="22"/>
  <c r="D139" i="22"/>
  <c r="H138" i="22"/>
  <c r="M138" i="22" s="1"/>
  <c r="G138" i="22"/>
  <c r="F138" i="22"/>
  <c r="P138" i="22" s="1"/>
  <c r="E138" i="22"/>
  <c r="O138" i="22" s="1"/>
  <c r="H137" i="22"/>
  <c r="M137" i="22" s="1"/>
  <c r="G137" i="22"/>
  <c r="Q137" i="22" s="1"/>
  <c r="F137" i="22"/>
  <c r="P137" i="22" s="1"/>
  <c r="E137" i="22"/>
  <c r="O137" i="22" s="1"/>
  <c r="H136" i="22"/>
  <c r="M136" i="22" s="1"/>
  <c r="G136" i="22"/>
  <c r="Q136" i="22" s="1"/>
  <c r="F136" i="22"/>
  <c r="P136" i="22" s="1"/>
  <c r="E136" i="22"/>
  <c r="O136" i="22" s="1"/>
  <c r="H135" i="22"/>
  <c r="M135" i="22" s="1"/>
  <c r="G135" i="22"/>
  <c r="Q135" i="22" s="1"/>
  <c r="F135" i="22"/>
  <c r="P135" i="22" s="1"/>
  <c r="E135" i="22"/>
  <c r="O135" i="22" s="1"/>
  <c r="D135" i="22"/>
  <c r="H134" i="22"/>
  <c r="M134" i="22" s="1"/>
  <c r="G134" i="22"/>
  <c r="F134" i="22"/>
  <c r="P134" i="22" s="1"/>
  <c r="E134" i="22"/>
  <c r="O134" i="22" s="1"/>
  <c r="H129" i="22"/>
  <c r="G129" i="22"/>
  <c r="D129" i="22" s="1"/>
  <c r="F129" i="22"/>
  <c r="E129" i="22"/>
  <c r="H128" i="22"/>
  <c r="G128" i="22"/>
  <c r="F128" i="22"/>
  <c r="E128" i="22"/>
  <c r="H127" i="22"/>
  <c r="H177" i="22" s="1"/>
  <c r="M177" i="22" s="1"/>
  <c r="G127" i="22"/>
  <c r="D127" i="22" s="1"/>
  <c r="F127" i="22"/>
  <c r="E127" i="22"/>
  <c r="H126" i="22"/>
  <c r="H176" i="22" s="1"/>
  <c r="M176" i="22" s="1"/>
  <c r="G126" i="22"/>
  <c r="F126" i="22"/>
  <c r="E126" i="22"/>
  <c r="H125" i="22"/>
  <c r="H175" i="22" s="1"/>
  <c r="M175" i="22" s="1"/>
  <c r="G125" i="22"/>
  <c r="F125" i="22"/>
  <c r="E125" i="22"/>
  <c r="D125" i="22"/>
  <c r="H124" i="22"/>
  <c r="G124" i="22"/>
  <c r="F124" i="22"/>
  <c r="P124" i="22" s="1"/>
  <c r="E124" i="22"/>
  <c r="H123" i="22"/>
  <c r="G123" i="22"/>
  <c r="F123" i="22"/>
  <c r="E123" i="22"/>
  <c r="D123" i="22"/>
  <c r="H122" i="22"/>
  <c r="G122" i="22"/>
  <c r="F122" i="22"/>
  <c r="E122" i="22"/>
  <c r="H121" i="22"/>
  <c r="G121" i="22"/>
  <c r="D121" i="22" s="1"/>
  <c r="F121" i="22"/>
  <c r="E121" i="22"/>
  <c r="H120" i="22"/>
  <c r="G120" i="22"/>
  <c r="F120" i="22"/>
  <c r="E120" i="22"/>
  <c r="H119" i="22"/>
  <c r="G119" i="22"/>
  <c r="D119" i="22" s="1"/>
  <c r="F119" i="22"/>
  <c r="E119" i="22"/>
  <c r="H118" i="22"/>
  <c r="H168" i="22" s="1"/>
  <c r="M168" i="22" s="1"/>
  <c r="G118" i="22"/>
  <c r="F118" i="22"/>
  <c r="E118" i="22"/>
  <c r="H117" i="22"/>
  <c r="H167" i="22" s="1"/>
  <c r="M167" i="22" s="1"/>
  <c r="G117" i="22"/>
  <c r="F117" i="22"/>
  <c r="E117" i="22"/>
  <c r="D117" i="22"/>
  <c r="H116" i="22"/>
  <c r="G116" i="22"/>
  <c r="F116" i="22"/>
  <c r="P116" i="22" s="1"/>
  <c r="E116" i="22"/>
  <c r="H115" i="22"/>
  <c r="G115" i="22"/>
  <c r="Q115" i="22" s="1"/>
  <c r="F115" i="22"/>
  <c r="P115" i="22" s="1"/>
  <c r="E115" i="22"/>
  <c r="D115" i="22"/>
  <c r="H114" i="22"/>
  <c r="G114" i="22"/>
  <c r="F114" i="22"/>
  <c r="P114" i="22" s="1"/>
  <c r="E114" i="22"/>
  <c r="H113" i="22"/>
  <c r="G113" i="22"/>
  <c r="Q113" i="22" s="1"/>
  <c r="F113" i="22"/>
  <c r="E113" i="22"/>
  <c r="O113" i="22" s="1"/>
  <c r="H112" i="22"/>
  <c r="G112" i="22"/>
  <c r="F112" i="22"/>
  <c r="E112" i="22"/>
  <c r="H111" i="22"/>
  <c r="H161" i="22" s="1"/>
  <c r="M161" i="22" s="1"/>
  <c r="G111" i="22"/>
  <c r="Q111" i="22" s="1"/>
  <c r="F111" i="22"/>
  <c r="E111" i="22"/>
  <c r="H110" i="22"/>
  <c r="G110" i="22"/>
  <c r="F110" i="22"/>
  <c r="E110" i="22"/>
  <c r="H109" i="22"/>
  <c r="O109" i="22" s="1"/>
  <c r="G109" i="22"/>
  <c r="F109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18" i="21"/>
  <c r="E15" i="21"/>
  <c r="E12" i="21"/>
  <c r="E9" i="21"/>
  <c r="E6" i="21"/>
  <c r="G599" i="18"/>
  <c r="G594" i="18"/>
  <c r="G580" i="18"/>
  <c r="G571" i="18"/>
  <c r="G566" i="18"/>
  <c r="G551" i="18"/>
  <c r="G540" i="18"/>
  <c r="G535" i="18"/>
  <c r="G520" i="18"/>
  <c r="G511" i="18"/>
  <c r="G506" i="18"/>
  <c r="G492" i="18"/>
  <c r="G483" i="18"/>
  <c r="G478" i="18"/>
  <c r="G463" i="18"/>
  <c r="G452" i="18"/>
  <c r="G447" i="18"/>
  <c r="G432" i="18"/>
  <c r="G422" i="18"/>
  <c r="G417" i="18"/>
  <c r="G403" i="18"/>
  <c r="G392" i="18"/>
  <c r="G387" i="18"/>
  <c r="G373" i="18"/>
  <c r="G363" i="18"/>
  <c r="G358" i="18"/>
  <c r="G343" i="18"/>
  <c r="G334" i="18"/>
  <c r="G329" i="18"/>
  <c r="G314" i="18"/>
  <c r="G303" i="18"/>
  <c r="G298" i="18"/>
  <c r="G284" i="18"/>
  <c r="G275" i="18"/>
  <c r="G270" i="18"/>
  <c r="G255" i="18"/>
  <c r="G244" i="18"/>
  <c r="G239" i="18"/>
  <c r="G224" i="18"/>
  <c r="G214" i="18"/>
  <c r="G209" i="18"/>
  <c r="G195" i="18"/>
  <c r="G186" i="18"/>
  <c r="G181" i="18"/>
  <c r="G166" i="18"/>
  <c r="G155" i="18"/>
  <c r="G150" i="18"/>
  <c r="G136" i="18"/>
  <c r="G126" i="18"/>
  <c r="G121" i="18"/>
  <c r="G106" i="18"/>
  <c r="G95" i="18"/>
  <c r="G90" i="18"/>
  <c r="G75" i="18"/>
  <c r="G65" i="18"/>
  <c r="G60" i="18"/>
  <c r="G45" i="18"/>
  <c r="G36" i="18"/>
  <c r="G31" i="18"/>
  <c r="G21" i="18"/>
  <c r="G16" i="18"/>
  <c r="H169" i="22" l="1"/>
  <c r="M169" i="22" s="1"/>
  <c r="O139" i="22"/>
  <c r="O144" i="22"/>
  <c r="O145" i="22"/>
  <c r="O112" i="22"/>
  <c r="D113" i="22"/>
  <c r="H171" i="22"/>
  <c r="M171" i="22" s="1"/>
  <c r="H172" i="22"/>
  <c r="M172" i="22" s="1"/>
  <c r="H179" i="22"/>
  <c r="M179" i="22" s="1"/>
  <c r="P139" i="22"/>
  <c r="P140" i="22"/>
  <c r="P141" i="22"/>
  <c r="P142" i="22"/>
  <c r="P143" i="22"/>
  <c r="P144" i="22"/>
  <c r="P145" i="22"/>
  <c r="P146" i="22"/>
  <c r="P147" i="22"/>
  <c r="O152" i="22"/>
  <c r="O153" i="22"/>
  <c r="O154" i="22"/>
  <c r="O147" i="22"/>
  <c r="P111" i="22"/>
  <c r="P112" i="22"/>
  <c r="H165" i="22"/>
  <c r="M165" i="22" s="1"/>
  <c r="P120" i="22"/>
  <c r="H173" i="22"/>
  <c r="M173" i="22" s="1"/>
  <c r="P128" i="22"/>
  <c r="Q144" i="22"/>
  <c r="Q145" i="22"/>
  <c r="Q146" i="22"/>
  <c r="P148" i="22"/>
  <c r="P149" i="22"/>
  <c r="P150" i="22"/>
  <c r="P151" i="22"/>
  <c r="P152" i="22"/>
  <c r="P153" i="22"/>
  <c r="P154" i="22"/>
  <c r="Q109" i="22"/>
  <c r="Q139" i="22"/>
  <c r="Q140" i="22"/>
  <c r="Q142" i="22"/>
  <c r="O148" i="22"/>
  <c r="O149" i="22"/>
  <c r="O150" i="22"/>
  <c r="O151" i="22"/>
  <c r="D152" i="22"/>
  <c r="D109" i="22"/>
  <c r="D111" i="22"/>
  <c r="O140" i="22"/>
  <c r="O141" i="22"/>
  <c r="O142" i="22"/>
  <c r="O143" i="22"/>
  <c r="D144" i="22"/>
  <c r="Q148" i="22"/>
  <c r="Q149" i="22"/>
  <c r="Q150" i="22"/>
  <c r="P110" i="22"/>
  <c r="F159" i="22"/>
  <c r="P109" i="22"/>
  <c r="E160" i="22"/>
  <c r="O110" i="22"/>
  <c r="D110" i="22"/>
  <c r="Q110" i="22"/>
  <c r="E161" i="22"/>
  <c r="O161" i="22" s="1"/>
  <c r="O111" i="22"/>
  <c r="G162" i="22"/>
  <c r="D162" i="22" s="1"/>
  <c r="Q112" i="22"/>
  <c r="F163" i="22"/>
  <c r="P113" i="22"/>
  <c r="E164" i="22"/>
  <c r="J164" i="22" s="1"/>
  <c r="O114" i="22"/>
  <c r="D114" i="22"/>
  <c r="Q114" i="22"/>
  <c r="E165" i="22"/>
  <c r="O165" i="22" s="1"/>
  <c r="O115" i="22"/>
  <c r="E166" i="22"/>
  <c r="O116" i="22"/>
  <c r="G166" i="22"/>
  <c r="L166" i="22" s="1"/>
  <c r="Q116" i="22"/>
  <c r="E167" i="22"/>
  <c r="O167" i="22" s="1"/>
  <c r="O117" i="22"/>
  <c r="F167" i="22"/>
  <c r="P167" i="22" s="1"/>
  <c r="P117" i="22"/>
  <c r="G167" i="22"/>
  <c r="Q167" i="22" s="1"/>
  <c r="Q117" i="22"/>
  <c r="E168" i="22"/>
  <c r="O168" i="22" s="1"/>
  <c r="O118" i="22"/>
  <c r="F168" i="22"/>
  <c r="P168" i="22" s="1"/>
  <c r="P118" i="22"/>
  <c r="G168" i="22"/>
  <c r="Q168" i="22" s="1"/>
  <c r="Q118" i="22"/>
  <c r="E169" i="22"/>
  <c r="O169" i="22" s="1"/>
  <c r="O119" i="22"/>
  <c r="F169" i="22"/>
  <c r="P169" i="22" s="1"/>
  <c r="P119" i="22"/>
  <c r="G169" i="22"/>
  <c r="Q169" i="22" s="1"/>
  <c r="Q119" i="22"/>
  <c r="E170" i="22"/>
  <c r="J170" i="22" s="1"/>
  <c r="O120" i="22"/>
  <c r="G170" i="22"/>
  <c r="Q120" i="22"/>
  <c r="E171" i="22"/>
  <c r="O171" i="22" s="1"/>
  <c r="O121" i="22"/>
  <c r="F171" i="22"/>
  <c r="P121" i="22"/>
  <c r="G171" i="22"/>
  <c r="Q171" i="22" s="1"/>
  <c r="Q121" i="22"/>
  <c r="E172" i="22"/>
  <c r="O122" i="22"/>
  <c r="F172" i="22"/>
  <c r="P122" i="22"/>
  <c r="G172" i="22"/>
  <c r="Q122" i="22"/>
  <c r="E173" i="22"/>
  <c r="O173" i="22" s="1"/>
  <c r="O123" i="22"/>
  <c r="F173" i="22"/>
  <c r="P123" i="22"/>
  <c r="G173" i="22"/>
  <c r="Q173" i="22" s="1"/>
  <c r="Q123" i="22"/>
  <c r="E174" i="22"/>
  <c r="O124" i="22"/>
  <c r="G174" i="22"/>
  <c r="Q124" i="22"/>
  <c r="E175" i="22"/>
  <c r="O175" i="22" s="1"/>
  <c r="O125" i="22"/>
  <c r="F175" i="22"/>
  <c r="P175" i="22" s="1"/>
  <c r="P125" i="22"/>
  <c r="G175" i="22"/>
  <c r="Q175" i="22" s="1"/>
  <c r="Q125" i="22"/>
  <c r="E176" i="22"/>
  <c r="O176" i="22" s="1"/>
  <c r="O126" i="22"/>
  <c r="F176" i="22"/>
  <c r="P176" i="22" s="1"/>
  <c r="P126" i="22"/>
  <c r="G176" i="22"/>
  <c r="Q176" i="22" s="1"/>
  <c r="Q126" i="22"/>
  <c r="E177" i="22"/>
  <c r="O177" i="22" s="1"/>
  <c r="O127" i="22"/>
  <c r="F177" i="22"/>
  <c r="P177" i="22" s="1"/>
  <c r="P127" i="22"/>
  <c r="G177" i="22"/>
  <c r="Q177" i="22" s="1"/>
  <c r="Q127" i="22"/>
  <c r="E178" i="22"/>
  <c r="J178" i="22" s="1"/>
  <c r="O128" i="22"/>
  <c r="G178" i="22"/>
  <c r="Q128" i="22"/>
  <c r="E179" i="22"/>
  <c r="O179" i="22" s="1"/>
  <c r="O129" i="22"/>
  <c r="F179" i="22"/>
  <c r="P179" i="22" s="1"/>
  <c r="P129" i="22"/>
  <c r="G179" i="22"/>
  <c r="Q179" i="22" s="1"/>
  <c r="Q129" i="22"/>
  <c r="D134" i="22"/>
  <c r="Q134" i="22"/>
  <c r="D138" i="22"/>
  <c r="Q138" i="22"/>
  <c r="D141" i="22"/>
  <c r="Q141" i="22"/>
  <c r="D143" i="22"/>
  <c r="Q143" i="22"/>
  <c r="D147" i="22"/>
  <c r="Q147" i="22"/>
  <c r="D151" i="22"/>
  <c r="Q151" i="22"/>
  <c r="G96" i="18"/>
  <c r="G215" i="18"/>
  <c r="G335" i="18"/>
  <c r="G453" i="18"/>
  <c r="G572" i="18"/>
  <c r="F166" i="22"/>
  <c r="D118" i="22"/>
  <c r="F170" i="22"/>
  <c r="K170" i="22" s="1"/>
  <c r="D122" i="22"/>
  <c r="F174" i="22"/>
  <c r="D126" i="22"/>
  <c r="F178" i="22"/>
  <c r="K178" i="22" s="1"/>
  <c r="G159" i="22"/>
  <c r="F160" i="22"/>
  <c r="D112" i="22"/>
  <c r="H162" i="22"/>
  <c r="M162" i="22" s="1"/>
  <c r="G163" i="22"/>
  <c r="F164" i="22"/>
  <c r="D116" i="22"/>
  <c r="H166" i="22"/>
  <c r="M166" i="22" s="1"/>
  <c r="D120" i="22"/>
  <c r="H170" i="22"/>
  <c r="M170" i="22" s="1"/>
  <c r="D124" i="22"/>
  <c r="H174" i="22"/>
  <c r="M174" i="22" s="1"/>
  <c r="D128" i="22"/>
  <c r="H178" i="22"/>
  <c r="M178" i="22" s="1"/>
  <c r="G127" i="18"/>
  <c r="G245" i="18"/>
  <c r="G364" i="18"/>
  <c r="G484" i="18"/>
  <c r="G600" i="18"/>
  <c r="G156" i="18"/>
  <c r="G276" i="18"/>
  <c r="G393" i="18"/>
  <c r="G512" i="18"/>
  <c r="G37" i="18"/>
  <c r="G187" i="18"/>
  <c r="G304" i="18"/>
  <c r="G423" i="18"/>
  <c r="G541" i="18"/>
  <c r="E159" i="22"/>
  <c r="G161" i="22"/>
  <c r="E163" i="22"/>
  <c r="H164" i="22"/>
  <c r="M164" i="22" s="1"/>
  <c r="H159" i="22"/>
  <c r="M159" i="22" s="1"/>
  <c r="G160" i="22"/>
  <c r="L160" i="22" s="1"/>
  <c r="F161" i="22"/>
  <c r="E162" i="22"/>
  <c r="O162" i="22" s="1"/>
  <c r="H163" i="22"/>
  <c r="M163" i="22" s="1"/>
  <c r="G164" i="22"/>
  <c r="F165" i="22"/>
  <c r="D137" i="22"/>
  <c r="D142" i="22"/>
  <c r="D146" i="22"/>
  <c r="D150" i="22"/>
  <c r="D154" i="22"/>
  <c r="H160" i="22"/>
  <c r="M160" i="22" s="1"/>
  <c r="F162" i="22"/>
  <c r="G165" i="22"/>
  <c r="Q165" i="22" s="1"/>
  <c r="D136" i="22"/>
  <c r="D140" i="22"/>
  <c r="D145" i="22"/>
  <c r="D149" i="22"/>
  <c r="D153" i="22"/>
  <c r="G66" i="18"/>
  <c r="K167" i="22"/>
  <c r="D170" i="22"/>
  <c r="L170" i="22"/>
  <c r="D178" i="22"/>
  <c r="L178" i="22"/>
  <c r="D164" i="22"/>
  <c r="L164" i="22"/>
  <c r="J166" i="22"/>
  <c r="L168" i="22"/>
  <c r="K169" i="22"/>
  <c r="D172" i="22"/>
  <c r="L172" i="22"/>
  <c r="K173" i="22"/>
  <c r="J174" i="22"/>
  <c r="L176" i="22"/>
  <c r="K177" i="22"/>
  <c r="J160" i="22"/>
  <c r="K163" i="22"/>
  <c r="D166" i="22"/>
  <c r="K171" i="22"/>
  <c r="D174" i="22"/>
  <c r="L174" i="22"/>
  <c r="K179" i="22"/>
  <c r="D159" i="22"/>
  <c r="L159" i="22"/>
  <c r="K160" i="22"/>
  <c r="J161" i="22"/>
  <c r="D163" i="22"/>
  <c r="L163" i="22"/>
  <c r="K164" i="22"/>
  <c r="D167" i="22"/>
  <c r="L167" i="22"/>
  <c r="K168" i="22"/>
  <c r="J169" i="22"/>
  <c r="L171" i="22"/>
  <c r="K172" i="22"/>
  <c r="D175" i="22"/>
  <c r="L175" i="22"/>
  <c r="K176" i="22"/>
  <c r="J177" i="22"/>
  <c r="L179" i="22"/>
  <c r="K159" i="22"/>
  <c r="J168" i="22"/>
  <c r="J172" i="22"/>
  <c r="L161" i="22"/>
  <c r="J163" i="22"/>
  <c r="D165" i="22"/>
  <c r="K166" i="22"/>
  <c r="J167" i="22"/>
  <c r="D169" i="22"/>
  <c r="L169" i="22"/>
  <c r="J171" i="22"/>
  <c r="D173" i="22"/>
  <c r="K174" i="22"/>
  <c r="J175" i="22"/>
  <c r="D177" i="22"/>
  <c r="L177" i="22"/>
  <c r="J179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P172" i="22" l="1"/>
  <c r="L162" i="22"/>
  <c r="D179" i="22"/>
  <c r="D171" i="22"/>
  <c r="D176" i="22"/>
  <c r="D168" i="22"/>
  <c r="J162" i="22"/>
  <c r="J176" i="22"/>
  <c r="L173" i="22"/>
  <c r="L165" i="22"/>
  <c r="K175" i="22"/>
  <c r="J173" i="22"/>
  <c r="J165" i="22"/>
  <c r="P173" i="22"/>
  <c r="Q172" i="22"/>
  <c r="O172" i="22"/>
  <c r="P171" i="22"/>
  <c r="Q164" i="22"/>
  <c r="K162" i="22"/>
  <c r="P162" i="22"/>
  <c r="K165" i="22"/>
  <c r="P165" i="22"/>
  <c r="K161" i="22"/>
  <c r="P161" i="22"/>
  <c r="D160" i="22"/>
  <c r="Q160" i="22"/>
  <c r="O163" i="22"/>
  <c r="D161" i="22"/>
  <c r="Q161" i="22"/>
  <c r="J159" i="22"/>
  <c r="O159" i="22"/>
  <c r="P164" i="22"/>
  <c r="Q163" i="22"/>
  <c r="P160" i="22"/>
  <c r="Q159" i="22"/>
  <c r="P178" i="22"/>
  <c r="P174" i="22"/>
  <c r="P170" i="22"/>
  <c r="P166" i="22"/>
  <c r="Q178" i="22"/>
  <c r="O178" i="22"/>
  <c r="Q174" i="22"/>
  <c r="O174" i="22"/>
  <c r="Q170" i="22"/>
  <c r="O170" i="22"/>
  <c r="Q166" i="22"/>
  <c r="O166" i="22"/>
  <c r="O164" i="22"/>
  <c r="P163" i="22"/>
  <c r="Q162" i="22"/>
  <c r="O160" i="22"/>
  <c r="P159" i="22"/>
  <c r="K31" i="6"/>
  <c r="G31" i="6"/>
  <c r="I31" i="6"/>
  <c r="E31" i="6"/>
  <c r="C31" i="6"/>
  <c r="K4" i="6"/>
  <c r="I4" i="6"/>
  <c r="G4" i="6"/>
  <c r="E4" i="6"/>
  <c r="C4" i="6"/>
  <c r="K54" i="6"/>
  <c r="I54" i="6"/>
  <c r="G54" i="6"/>
  <c r="E54" i="6"/>
  <c r="C54" i="6"/>
  <c r="I38" i="6"/>
  <c r="E38" i="6"/>
  <c r="K38" i="6"/>
  <c r="G38" i="6"/>
  <c r="C38" i="6"/>
  <c r="K11" i="6"/>
  <c r="I11" i="6"/>
  <c r="G11" i="6"/>
  <c r="E11" i="6"/>
  <c r="C11" i="6"/>
  <c r="E26" i="6" l="1"/>
  <c r="C26" i="6"/>
  <c r="K26" i="6" l="1"/>
  <c r="I26" i="6"/>
  <c r="G26" i="6"/>
  <c r="D23" i="7" l="1"/>
  <c r="E23" i="7" s="1"/>
  <c r="D22" i="7"/>
  <c r="E22" i="7" s="1"/>
  <c r="K43" i="6"/>
  <c r="I43" i="6"/>
  <c r="G43" i="6"/>
  <c r="E43" i="6"/>
  <c r="C43" i="6"/>
  <c r="K15" i="6"/>
  <c r="I15" i="6"/>
  <c r="G15" i="6"/>
  <c r="E15" i="6"/>
  <c r="C15" i="6"/>
  <c r="E24" i="7" l="1"/>
  <c r="B25" i="7" s="1"/>
</calcChain>
</file>

<file path=xl/sharedStrings.xml><?xml version="1.0" encoding="utf-8"?>
<sst xmlns="http://schemas.openxmlformats.org/spreadsheetml/2006/main" count="4021" uniqueCount="884">
  <si>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</si>
  <si>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</si>
  <si>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</si>
  <si>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</si>
  <si>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</si>
  <si>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</si>
  <si>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</si>
  <si>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</si>
  <si>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</si>
  <si>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</si>
  <si>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</si>
  <si>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</si>
  <si>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Салат из свежих огурцов, 60</t>
  </si>
  <si>
    <t>Салат морковный, 60</t>
  </si>
  <si>
    <t>Салат из свежих помидоров и огурцов, 60</t>
  </si>
  <si>
    <t>Салат из свежих помидоров, 60</t>
  </si>
  <si>
    <t>Суп картофельный с рыбными фрикадельками, 200/20, 220</t>
  </si>
  <si>
    <t xml:space="preserve">Биточки из индейки, 90 </t>
  </si>
  <si>
    <t>Куриное филе запеченное, 90</t>
  </si>
  <si>
    <t xml:space="preserve">Рагу овощное, 150 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</si>
  <si>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</si>
  <si>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</si>
  <si>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</si>
  <si>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</si>
  <si>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</si>
  <si>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</si>
  <si>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</si>
  <si>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</si>
  <si>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</si>
  <si>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</si>
  <si>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</si>
  <si>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</si>
  <si>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</si>
  <si>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</si>
  <si>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</si>
  <si>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</si>
  <si>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</si>
  <si>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</si>
  <si>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</si>
  <si>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</si>
  <si>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</si>
  <si>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</si>
  <si>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Груша</t>
  </si>
  <si>
    <t>Яблоко</t>
  </si>
  <si>
    <t>Итого за Обед</t>
  </si>
  <si>
    <t>Итого за день</t>
  </si>
  <si>
    <t>вторник</t>
  </si>
  <si>
    <t>среда</t>
  </si>
  <si>
    <t>Масло сливочное</t>
  </si>
  <si>
    <t>четверг</t>
  </si>
  <si>
    <t>пятница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</si>
  <si>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</si>
  <si>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</si>
  <si>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</si>
  <si>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</si>
  <si>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</si>
  <si>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</si>
  <si>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№6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</si>
  <si>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</si>
  <si>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</si>
  <si>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</si>
  <si>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</si>
  <si>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</si>
  <si>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</si>
  <si>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Хлеб пшеничный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</si>
  <si>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</si>
  <si>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</si>
  <si>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</si>
  <si>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</si>
  <si>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</si>
  <si>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Хлеб ржаной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</si>
  <si>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</si>
  <si>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</si>
  <si>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</si>
  <si>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</si>
  <si>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</si>
  <si>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</si>
  <si>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</si>
  <si>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</si>
  <si>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</si>
  <si>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</si>
  <si>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</si>
  <si>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Приложение №7</t>
  </si>
  <si>
    <t>сезон осенне-зимний</t>
  </si>
  <si>
    <t>возраст 7-11 лет</t>
  </si>
  <si>
    <t>День и номер недели</t>
  </si>
  <si>
    <t>Завтрак, руб.</t>
  </si>
  <si>
    <t>Обед, руб.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</si>
  <si>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</si>
  <si>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</si>
  <si>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</si>
  <si>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</si>
  <si>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</si>
  <si>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</si>
  <si>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</si>
  <si>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</si>
  <si>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</si>
  <si>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</si>
  <si>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</si>
  <si>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Смена</t>
  </si>
  <si>
    <t>Кол-во</t>
  </si>
  <si>
    <t>Цена</t>
  </si>
  <si>
    <t>Стоимость</t>
  </si>
  <si>
    <t>1 Смена</t>
  </si>
  <si>
    <t>2 Смена</t>
  </si>
  <si>
    <t>Итого</t>
  </si>
  <si>
    <t>Средневзвешенная цена</t>
  </si>
  <si>
    <t>Прием пищи</t>
  </si>
  <si>
    <t>Кофейный напиток</t>
  </si>
  <si>
    <t>Масло растительное</t>
  </si>
  <si>
    <t>Сахар</t>
  </si>
  <si>
    <t>Сметана</t>
  </si>
  <si>
    <t>Чай</t>
  </si>
  <si>
    <t>Мясо жилованное</t>
  </si>
  <si>
    <t>Мука пшеничная</t>
  </si>
  <si>
    <t>Макаронные изделия</t>
  </si>
  <si>
    <t>Колбасные изделия</t>
  </si>
  <si>
    <t>Киви</t>
  </si>
  <si>
    <t>Творог</t>
  </si>
  <si>
    <t>Виноград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</si>
  <si>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</si>
  <si>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</si>
  <si>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</si>
  <si>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</si>
  <si>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</si>
  <si>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>За день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</si>
  <si>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</si>
  <si>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</si>
  <si>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</si>
  <si>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Отклонение , г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</si>
  <si>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</si>
  <si>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</si>
  <si>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</si>
  <si>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</si>
  <si>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</si>
  <si>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</si>
  <si>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</si>
  <si>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</si>
  <si>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</si>
  <si>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</si>
  <si>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</si>
  <si>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</si>
  <si>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</si>
  <si>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</si>
  <si>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</si>
  <si>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</si>
  <si>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</si>
  <si>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</si>
  <si>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</si>
  <si>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</si>
  <si>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</si>
  <si>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</si>
  <si>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</si>
  <si>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За Обед</t>
  </si>
  <si>
    <t>За Завтрак</t>
  </si>
  <si>
    <t xml:space="preserve">Возрастная группа </t>
  </si>
  <si>
    <t>7-11 лет</t>
  </si>
  <si>
    <t>Сезон</t>
  </si>
  <si>
    <t>осенне-зимний</t>
  </si>
  <si>
    <t>Промежуточное питание</t>
  </si>
  <si>
    <t>Итого за Промежуточное питание</t>
  </si>
  <si>
    <t>Основное блюдо</t>
  </si>
  <si>
    <t>Соус</t>
  </si>
  <si>
    <t>Гарнир</t>
  </si>
  <si>
    <t>Напиток</t>
  </si>
  <si>
    <t>Хлеб</t>
  </si>
  <si>
    <t>Фрукт</t>
  </si>
  <si>
    <t>Первое блюдо</t>
  </si>
  <si>
    <t>Тип блюда</t>
  </si>
  <si>
    <t>Расчет себестоимости произведен по официальным средним потребительским ценам Росстата по Магаданской области за апрель 2022</t>
  </si>
  <si>
    <t>Салат витаминный /2 вариант/, 60</t>
  </si>
  <si>
    <t>Суп картофельный с бобовыми (горохом), 200</t>
  </si>
  <si>
    <t xml:space="preserve">Картофель отварной, 150 </t>
  </si>
  <si>
    <t>Промежуточное питание, руб.</t>
  </si>
  <si>
    <t>Итого за четыре приема пищи</t>
  </si>
  <si>
    <t>Молоко овсяное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</si>
  <si>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</si>
  <si>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</si>
  <si>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</si>
  <si>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</si>
  <si>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</si>
  <si>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 xml:space="preserve">Суп с фасолью и индейкой, 200/20 </t>
  </si>
  <si>
    <t xml:space="preserve">Запеканка из творога, 150 </t>
  </si>
  <si>
    <t xml:space="preserve">Рыба запеченная, 90 </t>
  </si>
  <si>
    <t>Подгарнировка из свежих огурцов, 30</t>
  </si>
  <si>
    <t>Соус сметанный, 30</t>
  </si>
  <si>
    <t>Чай с лимоном (сироп стевии), 200</t>
  </si>
  <si>
    <t>Напиток кофейный на молоке (сироп стевии), 200</t>
  </si>
  <si>
    <t>Чай с шиповником (сироп стевии), 200</t>
  </si>
  <si>
    <t>Какао на молоке (сироп стевии), 200</t>
  </si>
  <si>
    <t>Чай ягодный (сироп стевии), 200</t>
  </si>
  <si>
    <t>Орехово-фруктовая смесь, 30</t>
  </si>
  <si>
    <t>Йогурт питьевой, 200</t>
  </si>
  <si>
    <t xml:space="preserve">Салат из морской капусты, 60 </t>
  </si>
  <si>
    <t>Суп картофельный с мясными фрикадельками,  200/20, 220</t>
  </si>
  <si>
    <t>Бефстроганов из говядины, 90</t>
  </si>
  <si>
    <t>Котлеты домашние, 90</t>
  </si>
  <si>
    <t xml:space="preserve">Гуляш из говядины, 90 </t>
  </si>
  <si>
    <t xml:space="preserve">Соус сметанно-томатный, 30 </t>
  </si>
  <si>
    <t xml:space="preserve">Каша гречневая рассыпчатая 150 </t>
  </si>
  <si>
    <t xml:space="preserve">Каша ячневая рассыпчатая, 150 </t>
  </si>
  <si>
    <t>Компот из сухофруктов (сироп стевии), 200</t>
  </si>
  <si>
    <t>Компот из вишни (сироп стевии), 200</t>
  </si>
  <si>
    <t>Компот из свежих яблок (сироп стевии), 200</t>
  </si>
  <si>
    <t>Напиток из шиповника (сироп стевии), 200</t>
  </si>
  <si>
    <t xml:space="preserve">Компот из яблок и вишни (сироп стевии), 200 </t>
  </si>
  <si>
    <t>Компот из кураги (сироп стевии), 200</t>
  </si>
  <si>
    <t>Морс из брусники (сироп стевии), 200</t>
  </si>
  <si>
    <t>Говядина отварная, 20</t>
  </si>
  <si>
    <t>Мандарин</t>
  </si>
  <si>
    <t>Омлет белковый паровой</t>
  </si>
  <si>
    <t>Хлеб ржано-пшеничный, 30гр</t>
  </si>
  <si>
    <t>Суп картофельный с гречневой крупой с курицей, 200/25</t>
  </si>
  <si>
    <t>ХЕ</t>
  </si>
  <si>
    <t>Хлебные единицы (ХЕ)</t>
  </si>
  <si>
    <t>Подгарнировка из свежих помидоров, 30</t>
  </si>
  <si>
    <t>Каша вязкая молочная из овсяных хлопьев " Геркулес" с ягодами, 200/10, 210</t>
  </si>
  <si>
    <t>Омлет белковый паровой, 70</t>
  </si>
  <si>
    <t xml:space="preserve">Жаркое по-домашнему, 240 </t>
  </si>
  <si>
    <t>Соус ягодный (сироп стевии), 50</t>
  </si>
  <si>
    <t xml:space="preserve">Итого за Завтрак </t>
  </si>
  <si>
    <t>Хлеб ржаной, 50 гр</t>
  </si>
  <si>
    <t>Себестоимость рациона  типового 10-ти дневного меню диетического питания (сахарный диабет) для  общеобразовательных учреждений г. Магадана возрастная категория 7 - 11 лет</t>
  </si>
  <si>
    <t>Сироп стевии</t>
  </si>
  <si>
    <t>Хлеб ржано-пшеничный</t>
  </si>
  <si>
    <t>Фактически в  среднем, нетто, грамм</t>
  </si>
  <si>
    <t>Чай с лимоном (сироп стевии)</t>
  </si>
  <si>
    <t>Орехово-фруктовая смесь</t>
  </si>
  <si>
    <t>Йогурт питьевой</t>
  </si>
  <si>
    <t>Салат из свежих огурцов</t>
  </si>
  <si>
    <t>Бефстроганов из говядины</t>
  </si>
  <si>
    <t>Картофель отварной</t>
  </si>
  <si>
    <t>Компот из сухофруктов (сироп стевии)</t>
  </si>
  <si>
    <t xml:space="preserve">Каша вязкая молочная из овсяных хлопьев " Геркулес" с ягодами, 200/10 </t>
  </si>
  <si>
    <t>Компот из вишни (сироп стевии)</t>
  </si>
  <si>
    <t>Жаркое по-домашнему</t>
  </si>
  <si>
    <t>Чай с шиповником (сироп стевии)</t>
  </si>
  <si>
    <t>Салат из свежих помидоров и огурцов</t>
  </si>
  <si>
    <t>Компот из свежих яблок (сироп стевии)</t>
  </si>
  <si>
    <t>Соус ягодный (сироп стевии)</t>
  </si>
  <si>
    <t>Рагу овощное</t>
  </si>
  <si>
    <t>Напиток из шиповника (сироп стевии)</t>
  </si>
  <si>
    <t>Какао на молоке (сироп стевии)</t>
  </si>
  <si>
    <t xml:space="preserve">Суп картофельный с мясными фрикадельками,  200/20 </t>
  </si>
  <si>
    <t xml:space="preserve">Каша гречневая рассыпчатая </t>
  </si>
  <si>
    <t>Морс из брусники (сироп стевии)</t>
  </si>
  <si>
    <t>Чай ягодный (сироп стевии)</t>
  </si>
  <si>
    <t>Салат из свежих помидоров</t>
  </si>
  <si>
    <t>Гуляш из говядины</t>
  </si>
  <si>
    <t>Компот из кураги (сироп стевии)</t>
  </si>
  <si>
    <t xml:space="preserve">Каша гречневая молочная с ягодами, 200/10 </t>
  </si>
  <si>
    <t>Суп с перловой крупой с томатом и говядиной, 200/20</t>
  </si>
  <si>
    <t xml:space="preserve">Суп картофельный с рыбными фрикадельками, 200/20 </t>
  </si>
  <si>
    <t xml:space="preserve">Плов с отварной птицей (перловая крупа), 90/150 </t>
  </si>
  <si>
    <t>Жаркое по-домашнему, 240М</t>
  </si>
  <si>
    <t xml:space="preserve">Борщ с капустой и картофелем со сметаной 10%, 200/10 </t>
  </si>
  <si>
    <t xml:space="preserve">Суп из овощей со сметаной, 200/10 </t>
  </si>
  <si>
    <t xml:space="preserve">Брокколи запеченная, 150 </t>
  </si>
  <si>
    <t>Суп из морской капусты на мясном бульоне со сметаной (10%), 200/10</t>
  </si>
  <si>
    <t xml:space="preserve">Соус сметанный, 30 </t>
  </si>
  <si>
    <t xml:space="preserve">Котлета "Медвежья лапа" </t>
  </si>
  <si>
    <t xml:space="preserve">Щи из свежей капусты с картофелем со сметаной 10%, 200/10 </t>
  </si>
  <si>
    <t xml:space="preserve">Салат витаминный /2 вариант/, 60 </t>
  </si>
  <si>
    <t xml:space="preserve">Выполнение МР 2.4.0162-19, % от суточной нормы </t>
  </si>
  <si>
    <t>Полдник</t>
  </si>
  <si>
    <t>ИТОГО</t>
  </si>
  <si>
    <t>Приложение 1
к МР 2.4.0162-19</t>
  </si>
  <si>
    <t>Перечень пищевой продукции, которая не допускается в питании детей и подростков  с сахарным диабетом</t>
  </si>
  <si>
    <t>1) жирные виды рыбы;</t>
  </si>
  <si>
    <t>2) мясные и рыбные консервы;</t>
  </si>
  <si>
    <t>3) сливки, жирные молочные продукты, соленые сыры, сладкие сырки;</t>
  </si>
  <si>
    <t>4) жиры животного происхождения отдельных пищевых продуктов;</t>
  </si>
  <si>
    <t>5) яичные желтки;</t>
  </si>
  <si>
    <t>6) молочные супы с добавлением манной крупы, риса, макарон;</t>
  </si>
  <si>
    <t>7) жирные бульоны;</t>
  </si>
  <si>
    <t>8) пшеничная мука, сдобное и слоеное тесто, рис, пшенная крупа манная крупа, макароны;</t>
  </si>
  <si>
    <t>9) овощи соленые;</t>
  </si>
  <si>
    <t>10) сахар, кулинарные изделия, приготовленные на сахаре, шоколад, виноград, финики, изюм, инжир, бананы, хурма и ананасы;</t>
  </si>
  <si>
    <t>11) острые, жирные и соленые соусы;</t>
  </si>
  <si>
    <t>12) сладкие соки и промышленные сахарсодержащие напитки.</t>
  </si>
  <si>
    <t>338/М</t>
  </si>
  <si>
    <t>20/М/ССЖ</t>
  </si>
  <si>
    <t>82/М/ССЖ</t>
  </si>
  <si>
    <t>125/М/ССЖ</t>
  </si>
  <si>
    <t>293/М/ССЖ</t>
  </si>
  <si>
    <t>259/М/ССЖ</t>
  </si>
  <si>
    <t>24/М/ССЖ</t>
  </si>
  <si>
    <t>99/М/ССЖ</t>
  </si>
  <si>
    <t>64/К/ССЖ</t>
  </si>
  <si>
    <t>142/М/ССЖ</t>
  </si>
  <si>
    <t>104/М/ССЖ</t>
  </si>
  <si>
    <t>171/М/ССЖ</t>
  </si>
  <si>
    <t>102/М/ССЖ</t>
  </si>
  <si>
    <t>106/М/ССЖ</t>
  </si>
  <si>
    <t>Кефир 1%</t>
  </si>
  <si>
    <t>Основное меню 7-11 лет</t>
  </si>
  <si>
    <t>Причина замены</t>
  </si>
  <si>
    <t>День/неделя: Понедельник - 1</t>
  </si>
  <si>
    <t>14/М</t>
  </si>
  <si>
    <t>15/М</t>
  </si>
  <si>
    <t>Сыр полутвердый</t>
  </si>
  <si>
    <t>209/М</t>
  </si>
  <si>
    <t>Яйцо вареное</t>
  </si>
  <si>
    <t>182/М/ССЖ</t>
  </si>
  <si>
    <t>Каша жидкая молочная из овсяных хлопьев " Геркулес" с ягодами, 200/5/5/10</t>
  </si>
  <si>
    <t>Каша вязкая молочная из овсяных хлопьев " Геркулес" c ягодами, 200/10(сироп стевии)</t>
  </si>
  <si>
    <t>377/М/ССЖ</t>
  </si>
  <si>
    <t>Чай с сахаром и лимоном, 200/11</t>
  </si>
  <si>
    <t>Заменить на ржаной</t>
  </si>
  <si>
    <t>Яблоко зеленое</t>
  </si>
  <si>
    <t>Смесь орехово-фруктовая (курага, чернослив, орехи грецкие), 7/7/6</t>
  </si>
  <si>
    <t>69/М/ССЖ</t>
  </si>
  <si>
    <t>Винегрет с сельдью</t>
  </si>
  <si>
    <t>Сельдь - жирная соленая рыба, входит в состав запрещенных продуктов</t>
  </si>
  <si>
    <t>Винегрет овощной</t>
  </si>
  <si>
    <t>Суп из овощей с курицей со сметаной, 200/15/10</t>
  </si>
  <si>
    <t>Суп из овощей с курицей со сметаной 10%, 200/15/10</t>
  </si>
  <si>
    <t>245/М/ССЖ</t>
  </si>
  <si>
    <t>Котлеты из говядины с соусом сметанно-томатным (мука овсяная), 90/20</t>
  </si>
  <si>
    <t>Каша гречневая рассыпчатая</t>
  </si>
  <si>
    <t>349/М/ССЖ</t>
  </si>
  <si>
    <t>Компот из сухофруктов, 200/11</t>
  </si>
  <si>
    <t>398/М</t>
  </si>
  <si>
    <t>Блинчики с молоком сгущенным</t>
  </si>
  <si>
    <t>Ряженка 2,5%</t>
  </si>
  <si>
    <t>Итого за Полдник</t>
  </si>
  <si>
    <t>Итого за Понедельник - 1</t>
  </si>
  <si>
    <t>1 920</t>
  </si>
  <si>
    <t>День/неделя: Вторник - 1</t>
  </si>
  <si>
    <t>Сырники из творога (мука овсяная)</t>
  </si>
  <si>
    <t>219/М/ССЖ</t>
  </si>
  <si>
    <t>Запеканка из творога с соусом ягодным, 150/30</t>
  </si>
  <si>
    <t>378/М/ССЖ</t>
  </si>
  <si>
    <t>Чай с молоком, 200/11</t>
  </si>
  <si>
    <t>Чай с молоком (сироп стевии)</t>
  </si>
  <si>
    <t>428/М/ССЖ</t>
  </si>
  <si>
    <t>Булочка с маком</t>
  </si>
  <si>
    <t>32/М/ССЖ</t>
  </si>
  <si>
    <t>Салат из цветной капусты, помидоров и зелени</t>
  </si>
  <si>
    <t>96/М/ССЖ</t>
  </si>
  <si>
    <t>Рассольник ленинградский (крупа перловая) с говядиной отварной, 200/10</t>
  </si>
  <si>
    <t>В состав входят соленые огурцы. Применяется способ тепловой обработки, который позволяет снизить содержание соли</t>
  </si>
  <si>
    <t>284/М/ССЖ</t>
  </si>
  <si>
    <t>Запеканка картофельная с субпродуктами с соусом сметанно-томатным, 240/30</t>
  </si>
  <si>
    <t>Печень тушеная в соусе (мука овсяная)</t>
  </si>
  <si>
    <t>Картофель запеченный</t>
  </si>
  <si>
    <t>Сок фруктовый</t>
  </si>
  <si>
    <t>Входит в список запрещенных продуктов</t>
  </si>
  <si>
    <t>406/М/ССЖ</t>
  </si>
  <si>
    <t>Пирожок с мясом и рисом</t>
  </si>
  <si>
    <t>Итого за Вторник - 1</t>
  </si>
  <si>
    <t>1 830</t>
  </si>
  <si>
    <t>День/неделя: Среда - 1</t>
  </si>
  <si>
    <t>234/М/ССЖ</t>
  </si>
  <si>
    <t>Котлета Морячок с соусом сметанным, 90/30</t>
  </si>
  <si>
    <t>Рыба, тушеная в томате с овощами (без муки)</t>
  </si>
  <si>
    <t>376/М/ССЖ</t>
  </si>
  <si>
    <t>Чай с шиповником, 200/11</t>
  </si>
  <si>
    <t>43/М/ССЖ</t>
  </si>
  <si>
    <t>Салат из овощей с кукурузой</t>
  </si>
  <si>
    <t>Борщ с капустой и картофелем с курицей со сметаной, 200/15/10</t>
  </si>
  <si>
    <t>Борщ с капустой и картофелем с курицей со сметаной 10%, 200/15/10</t>
  </si>
  <si>
    <t>392/М/ССЖ</t>
  </si>
  <si>
    <t>Пельмени мясные отварные с маслом, 240/5</t>
  </si>
  <si>
    <t>Гуляш из говядины (мука овсяная)</t>
  </si>
  <si>
    <t>Каша перловая с овощами</t>
  </si>
  <si>
    <t>342/М/ССЖ</t>
  </si>
  <si>
    <t>Компот из черной смородины, 200/11</t>
  </si>
  <si>
    <t>Компот из черной смородины (сироп стевии)</t>
  </si>
  <si>
    <t>222/М/ССЖ</t>
  </si>
  <si>
    <t>Пудинг творожный</t>
  </si>
  <si>
    <t>Итого за Среда - 1</t>
  </si>
  <si>
    <t>1 895</t>
  </si>
  <si>
    <t>День/неделя: Четверг - 1</t>
  </si>
  <si>
    <t>210/М</t>
  </si>
  <si>
    <t>Омлет натуральный</t>
  </si>
  <si>
    <t>172/М</t>
  </si>
  <si>
    <t>Хлопья кукурузные с молоком</t>
  </si>
  <si>
    <t>Каша вязкая молочная из пшенной крупы с ягодами (сироп стевии), 200/10</t>
  </si>
  <si>
    <t>98/М/ССЖ</t>
  </si>
  <si>
    <t>Суп крестьянский с рисом с говядиной со сметаной, 200/10/10</t>
  </si>
  <si>
    <t>Щи из свежей капусты с картофелем с говядиной со сметаной 10%, 200/10/10</t>
  </si>
  <si>
    <t>322/К/ССЖ</t>
  </si>
  <si>
    <t>Куриное филе в сырном соусе</t>
  </si>
  <si>
    <t>Бедро куриное запеченное</t>
  </si>
  <si>
    <t>202/М/ССЖ</t>
  </si>
  <si>
    <t>Макароны отварные</t>
  </si>
  <si>
    <t>Картофель и овощи, тушеные в соусе</t>
  </si>
  <si>
    <t>388/М/ССЖ</t>
  </si>
  <si>
    <t>Напиток из шиповника, 200/11</t>
  </si>
  <si>
    <t>592/К/ССЖ</t>
  </si>
  <si>
    <t>Пита с сыром</t>
  </si>
  <si>
    <t>Банан</t>
  </si>
  <si>
    <t>Итого за Четверг - 1</t>
  </si>
  <si>
    <t>1 880</t>
  </si>
  <si>
    <t>День/неделя: Пятница - 1</t>
  </si>
  <si>
    <t>394/М/ССЖ</t>
  </si>
  <si>
    <t>Биточки из курицы</t>
  </si>
  <si>
    <t>Рагу из овощей с курицей</t>
  </si>
  <si>
    <t>382/М/ССЖ</t>
  </si>
  <si>
    <t>Какао на молоке, 200/11</t>
  </si>
  <si>
    <t>Салат из морской капусты и моркови с яйцом</t>
  </si>
  <si>
    <t>Суп картофельный с мясными фрикадельками,  200/20</t>
  </si>
  <si>
    <t>Морс из брусники, 200/11</t>
  </si>
  <si>
    <t>421/М/ССЖ</t>
  </si>
  <si>
    <t>Булочка сдобная с творогом</t>
  </si>
  <si>
    <t>Снежок</t>
  </si>
  <si>
    <t>Апельсин</t>
  </si>
  <si>
    <t>Итого за Пятница - 1</t>
  </si>
  <si>
    <t>1 905</t>
  </si>
  <si>
    <t>День/неделя: Понедельник - 2</t>
  </si>
  <si>
    <t>175/М/ССЖ</t>
  </si>
  <si>
    <t>Каша рассыпчатая молочная из смеси круп, 200/5/5</t>
  </si>
  <si>
    <t>Каша вязкая молочная из овсяной крупы с ягодами, 200/10 (сироп стевии)</t>
  </si>
  <si>
    <t>Чай ягодный, 200/11</t>
  </si>
  <si>
    <t>Чай с ягодами (сироп стевии)</t>
  </si>
  <si>
    <t>89/М/ССЖ</t>
  </si>
  <si>
    <t>Салат картофельный с кальмаром</t>
  </si>
  <si>
    <t>Суп картофельный с бобовыми (горохом) с курицей,  200/15</t>
  </si>
  <si>
    <t>268/М/ССЖ</t>
  </si>
  <si>
    <t>Котлеты домашние с соусом сметанно-томатным, 90/30</t>
  </si>
  <si>
    <t>Тефтели из говядины с соусом сметанно-томатным, 90/20</t>
  </si>
  <si>
    <t>348/М/ССЖ</t>
  </si>
  <si>
    <t>Компот из кураги, 200/11</t>
  </si>
  <si>
    <t>412/М/ССЖ</t>
  </si>
  <si>
    <t>Пицца Школьная</t>
  </si>
  <si>
    <t>Итого за Понедельник - 2</t>
  </si>
  <si>
    <t>День/неделя: Вторник - 2</t>
  </si>
  <si>
    <t>Сырники из творога с молоком сгущенным, 150/30</t>
  </si>
  <si>
    <t>Запеканка из творога с соусом ягодным (сироп стевии), 150/50</t>
  </si>
  <si>
    <t>Чай с молоком (стевии)</t>
  </si>
  <si>
    <t>Булочка с изюмом</t>
  </si>
  <si>
    <t>37/М/ССЖ</t>
  </si>
  <si>
    <t>Салат из свежих помидоров и перца сладкого</t>
  </si>
  <si>
    <t>Суп картофельный с рыбными фрикадельками, 200/20</t>
  </si>
  <si>
    <t>291/М/ССЖ</t>
  </si>
  <si>
    <t>Плов с отварной птицей, 90/150</t>
  </si>
  <si>
    <t>Напиток витаминный, 200/11</t>
  </si>
  <si>
    <t>Напиток витаминный (сироп стевии)</t>
  </si>
  <si>
    <t>398/М/ССЖ</t>
  </si>
  <si>
    <t>Блинчики с джемом</t>
  </si>
  <si>
    <t>Простокваша</t>
  </si>
  <si>
    <t>Итого за Вторник - 2</t>
  </si>
  <si>
    <t>День/неделя: Среда - 2</t>
  </si>
  <si>
    <t>Котлета из мяса говядины и печени с соусом сметанно-томатным, 90/30</t>
  </si>
  <si>
    <t>Суфле из печени с соусом сметанным, 90/30 (мука овсяная)</t>
  </si>
  <si>
    <t>Суп картофельный с макаронами с говядиной, 200/10</t>
  </si>
  <si>
    <t>Макароны входят в список запрещенных продуктов</t>
  </si>
  <si>
    <t>Суп картофельный с пшеном с говядиной, 200/10</t>
  </si>
  <si>
    <t>232/М/ССЖ</t>
  </si>
  <si>
    <t>Рыба, запеченная в сметанном соусе</t>
  </si>
  <si>
    <t>Рыба запеченная  с соусом томатным (без муки), 90/30</t>
  </si>
  <si>
    <t>128/М/ССЖ</t>
  </si>
  <si>
    <t>Картофельное пюре</t>
  </si>
  <si>
    <t>Итого за Среда - 2</t>
  </si>
  <si>
    <t>1 875</t>
  </si>
  <si>
    <t>День/неделя: Четверг - 2</t>
  </si>
  <si>
    <t>174/М/ССЖ</t>
  </si>
  <si>
    <t>Каша рассыпчатая молочная из рисовой крупы, 200/5/5</t>
  </si>
  <si>
    <t>Каша вязкая молочная из гречневой крупы (сироп стевии) с ягодами, 200/10</t>
  </si>
  <si>
    <t>53/М/ССЖ</t>
  </si>
  <si>
    <t>Салат из свеклы с зеленым горошком</t>
  </si>
  <si>
    <t>266/М/ССЖ</t>
  </si>
  <si>
    <t>Бифштекс рубленый с соусом сметанно-томатным, 90/30</t>
  </si>
  <si>
    <t>Бифштекс рубленный из говядины с соусом сметанно-томатным, 90/20</t>
  </si>
  <si>
    <t>Компот из вишни, 200/11</t>
  </si>
  <si>
    <t>Ацидофилин</t>
  </si>
  <si>
    <t>Итого за Четверг - 2</t>
  </si>
  <si>
    <t>День/неделя: Пятница - 2</t>
  </si>
  <si>
    <t>243/М</t>
  </si>
  <si>
    <t>Сардельки отварные с маслом сливочным, 90/5</t>
  </si>
  <si>
    <t>Мясо тушеное (мука овсяная)</t>
  </si>
  <si>
    <t>147/М/ССЖ</t>
  </si>
  <si>
    <t>Картофель запеченный по-деревенски</t>
  </si>
  <si>
    <t>49/М/ССЖ</t>
  </si>
  <si>
    <t>Салат витаминный /2 вариант/</t>
  </si>
  <si>
    <t>Суп картофельный с бобовыми (фасолью) с говядиной,  200/10</t>
  </si>
  <si>
    <t>289/М/ССЖ</t>
  </si>
  <si>
    <t>Рагу из овощей с курицей, 240</t>
  </si>
  <si>
    <t>3/М</t>
  </si>
  <si>
    <t>Бутерброд с маслом сливочным и красной икрой</t>
  </si>
  <si>
    <t>Итого за Пятница - 2</t>
  </si>
  <si>
    <t>День/неделя: Понедельник - 3</t>
  </si>
  <si>
    <t>173/М/ССЖ</t>
  </si>
  <si>
    <t>Каша рассыпчатая молочная из пшеничной крупы с ягодами, 200/5/5/10</t>
  </si>
  <si>
    <t>Каша вязкая молочная из пшенной с ягодами (сироп стевии), 200/10</t>
  </si>
  <si>
    <t>77/М</t>
  </si>
  <si>
    <t>Сельдь с картофелем</t>
  </si>
  <si>
    <t>260/М/ССЖ</t>
  </si>
  <si>
    <t>Фрикадельки мясные с соусом сметанно-томатным (мука овсяная), 90/20</t>
  </si>
  <si>
    <t>Итого за Понедельник - 3</t>
  </si>
  <si>
    <t>День/неделя: Вторник - 3</t>
  </si>
  <si>
    <t>Пудинг из творога (запеченный) с соусом ягодным, 150/30</t>
  </si>
  <si>
    <t>Сырники из творога (мука овсяная) с соусом ягодным (сироп стевии), 150/50</t>
  </si>
  <si>
    <t>69/М</t>
  </si>
  <si>
    <t>Винегрет с морской капустой</t>
  </si>
  <si>
    <t>Суп из овощей с говядиной со сметаной 10%, 200/10/10</t>
  </si>
  <si>
    <t>Бедро куриное запеченное с маслом сливочным, 90/5</t>
  </si>
  <si>
    <t>Бедро куриное запеченное с соусом сметанно-томатным, 90/20</t>
  </si>
  <si>
    <t>картофель отварной</t>
  </si>
  <si>
    <t>Итого за Вторник - 3</t>
  </si>
  <si>
    <t>День/неделя: Среда - 3</t>
  </si>
  <si>
    <t>294/М/ССЖ</t>
  </si>
  <si>
    <t xml:space="preserve">Рагу из овощей с курицей </t>
  </si>
  <si>
    <t>Пельмени рыбные с маслом, 240/5</t>
  </si>
  <si>
    <t>Рыба, тушеная в томатном соусе с овощами</t>
  </si>
  <si>
    <t>Итого за Среда - 3</t>
  </si>
  <si>
    <t>День/неделя: Четверг - 3</t>
  </si>
  <si>
    <t>Каша вязкая молочная из гречневой крупы с ягодами (сироп стевии), 200/10</t>
  </si>
  <si>
    <t>39/М/ССЖ</t>
  </si>
  <si>
    <t>Салат из картофеля, кукурузы консервированной, огурца соленого и моркови</t>
  </si>
  <si>
    <t>Щи зеленые с курицей со сметаной, 200/15/10</t>
  </si>
  <si>
    <t>265/М/ССЖ</t>
  </si>
  <si>
    <t>Плов с говядиной</t>
  </si>
  <si>
    <t>Тефтели из говядины</t>
  </si>
  <si>
    <t>Рагу из овощей</t>
  </si>
  <si>
    <t>Круассан с сыром</t>
  </si>
  <si>
    <t>Итого за Четверг - 3</t>
  </si>
  <si>
    <t>1 885</t>
  </si>
  <si>
    <t>День/неделя: Пятница - 3</t>
  </si>
  <si>
    <t>256/М/ССЖ</t>
  </si>
  <si>
    <t>Соус болоньезе</t>
  </si>
  <si>
    <t>Крупа перловая с овощами</t>
  </si>
  <si>
    <t>Рассольник ленинградский (крупа перловая) с говядиной, 200/10</t>
  </si>
  <si>
    <t>Бефстроганов из куриного филе</t>
  </si>
  <si>
    <t>Куриное филе запеченное с соусом томатным (без муки), 90/30</t>
  </si>
  <si>
    <t>Итого за Пятница - 3</t>
  </si>
  <si>
    <t>День/неделя: Понедельник - 4</t>
  </si>
  <si>
    <t>Каша вязкая молочная из овсяных хлопьев с ягодами (сироп стевии), 200/10</t>
  </si>
  <si>
    <t>251/М/ССЖ</t>
  </si>
  <si>
    <t>Поджарка из говядины</t>
  </si>
  <si>
    <t>Итого за Понедельник - 4</t>
  </si>
  <si>
    <t>День/неделя: Вторник - 4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</si>
  <si>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</si>
  <si>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</si>
  <si>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</si>
  <si>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459/М/ССЖ</t>
  </si>
  <si>
    <t>Итого за Вторник - 4</t>
  </si>
  <si>
    <t>День/неделя: Среда - 4</t>
  </si>
  <si>
    <t xml:space="preserve">Картофель и овощи, тушеные в соусе </t>
  </si>
  <si>
    <t>Котлета рыбная (горбуша) с маслом, 90/5</t>
  </si>
  <si>
    <t>Рыба, тушеная в томате с овощами</t>
  </si>
  <si>
    <t>Итого за Среда - 4</t>
  </si>
  <si>
    <t>День/неделя: Четверг - 4</t>
  </si>
  <si>
    <t>Каша рассыпчатая молочная из гречневой крупы, 200/5/5</t>
  </si>
  <si>
    <t>Каша вязкая молочная из гречневой крупы (сироп стевии)</t>
  </si>
  <si>
    <t>84/М/ССЖ</t>
  </si>
  <si>
    <t>Борщ с фасолью и картофелем с говядиной со сметаной, 200/10/10</t>
  </si>
  <si>
    <t>Борщ с фасолью и картофелем с говядиной со сметаной 10%, 200/10/10</t>
  </si>
  <si>
    <t>Входят в список запрещенных продуктов</t>
  </si>
  <si>
    <t>Итого за Четверг - 4</t>
  </si>
  <si>
    <t>День/неделя: Пятница - 4</t>
  </si>
  <si>
    <t>263/М/ССЖ</t>
  </si>
  <si>
    <t>Рагу из овощей с говядиной</t>
  </si>
  <si>
    <t>Итого за Пятница - 4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</si>
  <si>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</si>
  <si>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</si>
  <si>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</si>
  <si>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</si>
  <si>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</si>
  <si>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</si>
  <si>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</si>
  <si>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</si>
  <si>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</si>
  <si>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</si>
  <si>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Порционно масло</t>
  </si>
  <si>
    <t>Порционно сыр</t>
  </si>
  <si>
    <t>Сыр полутвердый, 15</t>
  </si>
  <si>
    <t>Блюда из яиц</t>
  </si>
  <si>
    <t>Омлет белковый паровой, 50</t>
  </si>
  <si>
    <t>Сырники из творога, 50</t>
  </si>
  <si>
    <t>Рыба, тушеная в томате с овощами, 110</t>
  </si>
  <si>
    <t>Каша вязкая молочная из пшенной крупы с ягодами (сироп стевии), 210</t>
  </si>
  <si>
    <t>Рагу из овощей с курицей, 250</t>
  </si>
  <si>
    <t>Запеканка из творога, 150</t>
  </si>
  <si>
    <t xml:space="preserve">Суфле из печени, 90  </t>
  </si>
  <si>
    <t>Каша гречневая молочная с ягодами, 200/10, 210</t>
  </si>
  <si>
    <t xml:space="preserve">Мясо тушеное (говядина), 110 </t>
  </si>
  <si>
    <t>Каша вязкая молочная из пшенной крупы с ягодами (сироп стевии) , 210</t>
  </si>
  <si>
    <t>Каша гречневая молочная с ягодами, 200/10 , 210</t>
  </si>
  <si>
    <t>Каша перловая с овощами, 150</t>
  </si>
  <si>
    <t>Бедро куриное запеченное, 110</t>
  </si>
  <si>
    <t>Соус ягодный (сироп стевии) , 50</t>
  </si>
  <si>
    <t>Картофель запеченный по-деревенски, 150</t>
  </si>
  <si>
    <t>Соус болоньезе, 110</t>
  </si>
  <si>
    <t>Каша гречневая рассыпчатая, 150</t>
  </si>
  <si>
    <t xml:space="preserve">Картофель и овощи, тушеные в соусе, 150  </t>
  </si>
  <si>
    <t>Чай с молоком (сироп стевии), 200</t>
  </si>
  <si>
    <t>Хлеб ржано-пшеничный, 40</t>
  </si>
  <si>
    <t>Хлеб ржано-пшеничный, 60</t>
  </si>
  <si>
    <t>Яблоко, 150</t>
  </si>
  <si>
    <t>Закуска</t>
  </si>
  <si>
    <t>Орехово-фруктовая смесь, 20</t>
  </si>
  <si>
    <t>Холодная закуска, салат</t>
  </si>
  <si>
    <t>Винегрет овощной, 60</t>
  </si>
  <si>
    <t>Салат из цветной капусты, помидоров и зелени, 60</t>
  </si>
  <si>
    <t>Салат из овощей с кукурузой, 60</t>
  </si>
  <si>
    <t>Салат из морской капусты и моркови с яйцом, 60</t>
  </si>
  <si>
    <t>Салат картофельный с кальмаром, 60</t>
  </si>
  <si>
    <t>Салат из свежих помидоров и перца сладкого, 60</t>
  </si>
  <si>
    <t>Салат из свеклы с зеленым горошком, 60</t>
  </si>
  <si>
    <t>Винегрет с морской капустой, 60</t>
  </si>
  <si>
    <t>Винегрет с кальмаром, 60</t>
  </si>
  <si>
    <t>Суп из овощей со сметаной с курицей, 200/10/15, 225</t>
  </si>
  <si>
    <t>Рассольник ленинградский (крупа перловая) с говядиной, 200/10, 210</t>
  </si>
  <si>
    <t>Борщ с капустой и картофелем со сметаной с курицей, 200/10/15, 225</t>
  </si>
  <si>
    <t>Щи из свежей капусты с картофелем со сметаной c говядиной, 200/10/10, 220</t>
  </si>
  <si>
    <t>Суп картофельный с бобовыми (горохом) c курицей,  200/15, 215</t>
  </si>
  <si>
    <t>Суп картофельный с крупой (пшено) с говядиной, 200/10, 210</t>
  </si>
  <si>
    <t>Суп картофельный с бобовыми (фасолью) с говядиной,  200/10, 210</t>
  </si>
  <si>
    <t>Суп из овощей со сметаной с говядиной, 200/10/10, 220</t>
  </si>
  <si>
    <t>Щи из свежей капусты с картофелем со сметаной c курицей, 200/10/15, 225</t>
  </si>
  <si>
    <t>Борщ с фасолью и картофелем со сметаной с говядиной, 200/10/10, 220</t>
  </si>
  <si>
    <t xml:space="preserve">Котлеты из говядины, 90 </t>
  </si>
  <si>
    <t xml:space="preserve">Печень, тушеная в соусе, 90 </t>
  </si>
  <si>
    <t>Бедро куриное запеченное запеченное, 90</t>
  </si>
  <si>
    <t>Тефтели из говядины с гречкой, 90</t>
  </si>
  <si>
    <t xml:space="preserve">Бифштекс рубленый (говядина), 90 </t>
  </si>
  <si>
    <t xml:space="preserve">Фрикадельки мясные (говядина), 90 </t>
  </si>
  <si>
    <t>Бедро куриное запеченное, 90</t>
  </si>
  <si>
    <t xml:space="preserve">Рыба, тушеная в томате с овощами, 90 (горбуша) </t>
  </si>
  <si>
    <t>Поджарка из говядины, 90</t>
  </si>
  <si>
    <t>Рыба, тушеная в томате с овощами, 90 (горбуша)</t>
  </si>
  <si>
    <t>Рагу из овощей с говядиной, 240</t>
  </si>
  <si>
    <t>Соус сметанно-томатный (мука овсяная), 20</t>
  </si>
  <si>
    <t>Соус томатный, 20</t>
  </si>
  <si>
    <t xml:space="preserve">Соус томатный, 30 </t>
  </si>
  <si>
    <t xml:space="preserve">Соус томатный, 30  </t>
  </si>
  <si>
    <t xml:space="preserve">Картофель и овощи, тушеные в соусе, 150 </t>
  </si>
  <si>
    <t xml:space="preserve">Картофель отварной, 150  </t>
  </si>
  <si>
    <t xml:space="preserve">Рагу из овощей, 150 </t>
  </si>
  <si>
    <t>Компот из черной смородины (сироп стевии), 200</t>
  </si>
  <si>
    <t>Напиток витаминный (сироп стевии), 200</t>
  </si>
  <si>
    <t>Хлеб ржаной, 60</t>
  </si>
  <si>
    <t>Кефир, 200</t>
  </si>
  <si>
    <t>Омлет белковый</t>
  </si>
  <si>
    <t>Итого за Завтрак</t>
  </si>
  <si>
    <t>Суп из овощей со сметаной с филе куриным отварным, 200/10/15</t>
  </si>
  <si>
    <t>Котлеты из говядины с соусом сметанно-томатным, 90/20</t>
  </si>
  <si>
    <t xml:space="preserve">Кефир </t>
  </si>
  <si>
    <t>Сырники из творога с соусом ягодным, 150/50</t>
  </si>
  <si>
    <t xml:space="preserve">Салат из цветной капусты, помидоров и зелени </t>
  </si>
  <si>
    <t xml:space="preserve"> Рассольник ленинградский (крупа перловая) с говядиной отварной, 200/10</t>
  </si>
  <si>
    <t>Печень, тушеная в соусе</t>
  </si>
  <si>
    <t xml:space="preserve">Салат из овощей с кукурузой </t>
  </si>
  <si>
    <t>Борщ с капустой и картофелем со сметаной и филе куриным отварным, 200/10/15</t>
  </si>
  <si>
    <t>Каша вязкая молочная из пшенной крупы с ягодами (сироп стевии)</t>
  </si>
  <si>
    <t>Щи из свежей капусты с картофелем со сметаной с говядиной отварной, 200/10/10</t>
  </si>
  <si>
    <t>Жаркое по-домашнему (говядина)</t>
  </si>
  <si>
    <t xml:space="preserve">Салат картофельный с кальмаром </t>
  </si>
  <si>
    <t>Суп картофельный с бобовыми (горохом) с филе куриным отварным,  200/15</t>
  </si>
  <si>
    <t>Тефтели из говядины с гречкой с соусом сметанно-томатным, 90/20</t>
  </si>
  <si>
    <t xml:space="preserve">Салат из свежих помидоров и перца сладкого </t>
  </si>
  <si>
    <t>Суфле из печени с соусом сметанным, 90/30</t>
  </si>
  <si>
    <t>Суп картофельный с крупой (пшено) с говядиной отварной, 200/10</t>
  </si>
  <si>
    <t>Рыба запеченная с соусом томатным, 90/30</t>
  </si>
  <si>
    <t>Каша гречневая молочная с ягодами, 200/10</t>
  </si>
  <si>
    <t>Бифштекс рубленый (говядина) с соусом сметанно-томатным, 90/20</t>
  </si>
  <si>
    <t>Мясо тушеное (говядина)</t>
  </si>
  <si>
    <t>Суп картофельный с бобовыми (фасолью) с отварной говядиной,  200/10</t>
  </si>
  <si>
    <t>Фрикадельки мясные (говядина) с соусом сметанно-томатным, 90/20</t>
  </si>
  <si>
    <t xml:space="preserve">Винегрет с морской капустой </t>
  </si>
  <si>
    <t xml:space="preserve">Суп из овощей со сметаной с говядиной отварной, 200/10/10 </t>
  </si>
  <si>
    <t>Рыба, тушеная в томате с овощами, (горбуша)</t>
  </si>
  <si>
    <t>Щи из свежей капусты с картофелем со сметаной с филе куриным отварным, 200/10/15</t>
  </si>
  <si>
    <t>Тефтели из говядины с гречкой</t>
  </si>
  <si>
    <t>Бедро куриное запеченное с соусом сметанным, 90/30</t>
  </si>
  <si>
    <t xml:space="preserve">Винегрет с кальмаром </t>
  </si>
  <si>
    <t>Суп картофельный с бобовыми (фасолью) с говядиной отварной,  200/10</t>
  </si>
  <si>
    <t>Борщ с фасолью и картофелем со сметаной с говядиной отварной, 200/10/10</t>
  </si>
  <si>
    <t>Бедро куриное запеченное с соусом томатным, 90/30</t>
  </si>
  <si>
    <t>Завтрак + Промежуточное питание</t>
  </si>
  <si>
    <t>Обед + Промежуточное питание</t>
  </si>
  <si>
    <t>За период пребывания в образовательной организации</t>
  </si>
  <si>
    <t>173/М/СД</t>
  </si>
  <si>
    <t>377/М/СД</t>
  </si>
  <si>
    <t>67/М/ССЖ</t>
  </si>
  <si>
    <t>268/М/СД</t>
  </si>
  <si>
    <t>349/М/СД</t>
  </si>
  <si>
    <t>210/М/СД</t>
  </si>
  <si>
    <t>219/М/СД</t>
  </si>
  <si>
    <t>378/М/СД</t>
  </si>
  <si>
    <t>32/К/ССЖ</t>
  </si>
  <si>
    <t>261/М/СД</t>
  </si>
  <si>
    <t>348/М/СД</t>
  </si>
  <si>
    <t>229/М/СД</t>
  </si>
  <si>
    <t>376/М/СД</t>
  </si>
  <si>
    <t>43/И</t>
  </si>
  <si>
    <t>302/И</t>
  </si>
  <si>
    <t>342/М/СД</t>
  </si>
  <si>
    <t>88/М/ССЖ</t>
  </si>
  <si>
    <t>142/М/СД</t>
  </si>
  <si>
    <t>388/М/СД</t>
  </si>
  <si>
    <t>382/М/СД</t>
  </si>
  <si>
    <t>64/И</t>
  </si>
  <si>
    <t>89/К/ССЖ</t>
  </si>
  <si>
    <t>278/М/СД</t>
  </si>
  <si>
    <t>223/М/СД</t>
  </si>
  <si>
    <t>27/М/ССЖ</t>
  </si>
  <si>
    <t>271/К/СДД</t>
  </si>
  <si>
    <t>376/И/СД</t>
  </si>
  <si>
    <t>101/М/ССЖ</t>
  </si>
  <si>
    <t>232/М/СД</t>
  </si>
  <si>
    <t>266/М/СД</t>
  </si>
  <si>
    <t>303/И</t>
  </si>
  <si>
    <t>256/М/СД</t>
  </si>
  <si>
    <t>380/М/СД</t>
  </si>
  <si>
    <t>69/И</t>
  </si>
  <si>
    <t>23/М/ССЖ</t>
  </si>
  <si>
    <t>274/И</t>
  </si>
  <si>
    <t>70/И</t>
  </si>
  <si>
    <t xml:space="preserve">Предельные величины хлебных единиц (ХЕ ) в сутки 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</si>
  <si>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</si>
  <si>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</si>
  <si>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</si>
  <si>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</si>
  <si>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</si>
  <si>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</si>
  <si>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</si>
  <si>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</si>
  <si>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</si>
  <si>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</si>
  <si>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</si>
  <si>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</si>
  <si>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</si>
  <si>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</si>
  <si>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</si>
  <si>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</si>
  <si>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</si>
  <si>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</si>
  <si>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</si>
  <si>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</si>
  <si>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</si>
  <si>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</si>
  <si>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</si>
  <si>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</si>
  <si>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</si>
  <si>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</si>
  <si>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Обоснование потребности в пищевых веществах и энергии для больных сахарным диабетом</t>
  </si>
  <si>
    <t>СанПиН 2.3/2.4 3590-90</t>
  </si>
  <si>
    <t>Расчет нормы по таблице № 4 к МР 2.4.0162-19 «Особенности организации питания детей, страдающих сахарным диабетом …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</si>
  <si>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</si>
  <si>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</si>
  <si>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</si>
  <si>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</si>
  <si>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</si>
  <si>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</si>
  <si>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</si>
  <si>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</si>
  <si>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</si>
  <si>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</si>
  <si>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</si>
  <si>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</si>
  <si>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>27**</t>
  </si>
  <si>
    <t>Соотношение БЖУ к ЭЦ</t>
  </si>
  <si>
    <t xml:space="preserve">* Расчетные данные исходя нормы </t>
  </si>
  <si>
    <t>** Расчетные данные исходя из соотношения  1 ХЕ =12 г. углеводов</t>
  </si>
  <si>
    <t>Возрастная категория 7-11 лет</t>
  </si>
  <si>
    <t>Распределение (расчетное) в соотв. с МР 2.4.0162-19,  П и ЭЦ по приемам пищи для больных с сахарным диабетом</t>
  </si>
  <si>
    <t>Распределение ЭЦ от суточной потребности, %</t>
  </si>
  <si>
    <t>Время приема пищи</t>
  </si>
  <si>
    <t>Суммарная масса блюд, грамм</t>
  </si>
  <si>
    <t>Количество (расчетное) ХЕ (единиц)</t>
  </si>
  <si>
    <t>Ккал</t>
  </si>
  <si>
    <t>%</t>
  </si>
  <si>
    <t>Углеводы, г</t>
  </si>
  <si>
    <t>не регламентирована</t>
  </si>
  <si>
    <t>Второй завтрак</t>
  </si>
  <si>
    <t>Ужин</t>
  </si>
  <si>
    <t>Второй ужин</t>
  </si>
  <si>
    <t>Примерное распределение П и ЭЦ по приемам пищи с учетов режима работы общеобразовательных организаций</t>
  </si>
  <si>
    <t>Первый легкий завтрак дома (п.2.1. МР 2.4.0179-20 первый приём пищи ребенком дома)</t>
  </si>
  <si>
    <t>7.30-8.00</t>
  </si>
  <si>
    <t>Основной завтрак (в школе)</t>
  </si>
  <si>
    <t>9.30-10.00</t>
  </si>
  <si>
    <t>11.30-12.00</t>
  </si>
  <si>
    <t>13.30-14.00</t>
  </si>
  <si>
    <t>15.30-16.00</t>
  </si>
  <si>
    <t>17.30-18.00</t>
  </si>
  <si>
    <t>20.00-21.00</t>
  </si>
  <si>
    <t>Принимаемые в качестве критерия величины***</t>
  </si>
  <si>
    <t>Фактическое распределение П и ЭЦ проекта типового диетического меню (диабет) для общеобразовательных организаций г. Велючинск</t>
  </si>
  <si>
    <t>100 % Норма</t>
  </si>
  <si>
    <t>Промежуточное питание №1</t>
  </si>
  <si>
    <t>Итого за Промежуточное питание №1</t>
  </si>
  <si>
    <t>Промежуточное питание №2</t>
  </si>
  <si>
    <t>Итого за Промежуточное питание №2</t>
  </si>
  <si>
    <t>Рекомендуемый суточный набор пищевых продуктов по  МР 2.4.0162-19</t>
  </si>
  <si>
    <t>Рекомендуемый суточный набор пищевых продуктов по МР 2.4.0162-19</t>
  </si>
  <si>
    <t>За Промежуточное питание №2</t>
  </si>
  <si>
    <t>За Промежуточное питание №1</t>
  </si>
  <si>
    <t>Среднее значение за Завтрак</t>
  </si>
  <si>
    <t>Среднее значение за Промежуточное питание №1</t>
  </si>
  <si>
    <t>Среднее значение за Обед</t>
  </si>
  <si>
    <t>Среднее значение за Промежуточное питание №2</t>
  </si>
  <si>
    <t xml:space="preserve">Среднее значение за рацион </t>
  </si>
  <si>
    <t>Приложение №2</t>
  </si>
  <si>
    <t>Приложение №3</t>
  </si>
  <si>
    <t>Приложение №4</t>
  </si>
  <si>
    <t>Приложение №5</t>
  </si>
  <si>
    <t>% выполнения МР 2.4.0162-19</t>
  </si>
  <si>
    <t>Сравнительная структрура применямого основного и перспективного диетического (СД) меню для учащихся общеобразовательных организаций</t>
  </si>
  <si>
    <t>Структура типового 20-ти дневного основного меню диетического (СД) питания для  общеобразовательных организаций возрастная категория 7 - 11 лет.</t>
  </si>
  <si>
    <t>Анализ выполнения натуральных норм выдачи пищевых продуктов типового 20-ти дневного основного меню диетического (СД) питания для  общеобразовательных организаций возрастная категория 7 - 11 лет.</t>
  </si>
  <si>
    <t>Хлеб ржаной, 50</t>
  </si>
  <si>
    <t>Показатели соотношения пищевых веществ и энергии  типового 20-ти дневного меню диетического питания (СД) для  общеобразовательных организаций возрастная категория 7 - 11 лет</t>
  </si>
  <si>
    <t>Расчёт ХЭХ типового 20-ти дневного меню диетического питания (СД) для  общеобразовательных организаций возрастная категория 7 - 11 лет</t>
  </si>
  <si>
    <t>3-5%</t>
  </si>
  <si>
    <t>20-25%</t>
  </si>
  <si>
    <t>6-8%</t>
  </si>
  <si>
    <t>28-33%</t>
  </si>
  <si>
    <t>450-520</t>
  </si>
  <si>
    <t>150-200</t>
  </si>
  <si>
    <t>700-800</t>
  </si>
  <si>
    <t>450-500</t>
  </si>
  <si>
    <t>180-200</t>
  </si>
  <si>
    <t>150-250</t>
  </si>
  <si>
    <t>2200-2700</t>
  </si>
  <si>
    <t>216-276</t>
  </si>
  <si>
    <t>1-2</t>
  </si>
  <si>
    <t>4-5</t>
  </si>
  <si>
    <t>48-60</t>
  </si>
  <si>
    <t>12-24</t>
  </si>
  <si>
    <t>6-7</t>
  </si>
  <si>
    <t>72-84</t>
  </si>
  <si>
    <r>
      <t xml:space="preserve">*** В связи с тем, что расчет калоричности нормы продуктов, преведенный в таблице №4 ы по таблице № 4 к МР 2.4.0162-19 "Особенности организации питания детей, страдающих сахарным диабетом …" имеет вариативность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Arial Narrow"/>
        <family val="2"/>
        <charset val="204"/>
      </rPr>
      <t>3% от используемых пищевыз продуктов, применяем за норму данные по потребности в пищевых веществах и энергии указанному в Руководстве по лечебному питанию детей под ред. К.С. Лододо</t>
    </r>
  </si>
  <si>
    <t>Нормативное, расчетное и фактическое распределение П и ЭЦ по приемам пищи для обучающихся  общеобразовательных организаций с подтвержденным диагнозом сахарный диабет</t>
  </si>
  <si>
    <t>Органичение животных жиров</t>
  </si>
  <si>
    <t>В составе содержит желток</t>
  </si>
  <si>
    <t>Содержится сахар. Возможно приготовление блюда с исключением или заменой сахара</t>
  </si>
  <si>
    <t>Содержится сахар. Возможно приготовление напитка с исключением или заменой сахара</t>
  </si>
  <si>
    <t>Не рекомендуется в СД диете</t>
  </si>
  <si>
    <t>Рекомендуется перенести на промежуточный прием пищи</t>
  </si>
  <si>
    <t>Готовится с добавлением муки пшеничной, возможно приготовление блюда с заменой муки пшеничной на овсяную. Вместе с этим рекомендуется замена блюда*</t>
  </si>
  <si>
    <t>Рекомендуется заменаит на ржаной хлеб</t>
  </si>
  <si>
    <t>Не рекомендуется включение в рацион сладких плодов и ягод</t>
  </si>
  <si>
    <t>Превышено содержание животных жиров</t>
  </si>
  <si>
    <t>В СД диете рекомендуется снижение животных жиров</t>
  </si>
  <si>
    <t>Содержит муку пшеничную. Возможно приготовление блюда с заменой пшеничной муки на овсяную. Вместе с этим рекоментуется замена блюда.</t>
  </si>
  <si>
    <t>Рекомендуется заменить на ржаной хлеб</t>
  </si>
  <si>
    <t>Готовится на основе картофельного пюре. При измельчении картофеля высвобождается картофельный крахмал и повышается гликемический индекс. Рекомендуется заменить блюдо</t>
  </si>
  <si>
    <t>В состав входят хлеб пшеничный, панировочные сухари. Рекомендуется замена блюда*.</t>
  </si>
  <si>
    <t>Содержит муку пшеничную. Данное блюдо не рекомендуется в СД диете</t>
  </si>
  <si>
    <t>Содержится мука пшеничная. Рекомендуется заменить блюдо</t>
  </si>
  <si>
    <t xml:space="preserve">Омлет белковый </t>
  </si>
  <si>
    <t>Содержит желток. Рекомендуется заменить блюдо</t>
  </si>
  <si>
    <t>Рис входит с состав запрещенных продуктов, рекомендуется заменитьблюдо</t>
  </si>
  <si>
    <t>Содержит жирные молочные продукты. Рекомендуется заменить блюдо</t>
  </si>
  <si>
    <t>Содержит хлеб пшеничный, сухари панировочные. Рекомендуется замена блюда</t>
  </si>
  <si>
    <t>Возможно приготовление блюда с исключением яичного желтка</t>
  </si>
  <si>
    <t>Содержит хлеб пшеничный, сухари панировочные. Блюдо рекомендуется заменить</t>
  </si>
  <si>
    <t>Содержат сахар и муку пшеничную. Возможно приготовление с заменой муки пшеничной на муку овсяную и исключением / заменой сахара. Рекомендуется заменить*</t>
  </si>
  <si>
    <t>Рис входит с список запрещенных продуктов. Рекомендуется замена блюда</t>
  </si>
  <si>
    <t>Содержит муку пшеничную, хлеб пшеничный. Рекомендуется заменить блюдо</t>
  </si>
  <si>
    <t>Готовится с добавлением муки пшеничной. Рекомендуется заменить соус</t>
  </si>
  <si>
    <t>При измельчении картофеля высвобождается картофельный крахмал и повышается гликемический индекс. Рекомендуется заменить блюдо</t>
  </si>
  <si>
    <t>Рекомендуется перенести на промежуточное питание</t>
  </si>
  <si>
    <t>Входит с список запрещенных продуктов</t>
  </si>
  <si>
    <t>Соус содержит муку прешичную. Рекомендуется заменить на соус без мучной пассеровки</t>
  </si>
  <si>
    <t>Может содержать в составе модифицированный крахмал. Рекомендуется заменить блюдо</t>
  </si>
  <si>
    <t>Сельдь - жирная соленая рыба, не рекомендуется в СД диете</t>
  </si>
  <si>
    <t>Готовится с мукой пшеничной. Возможно приготовление блюда с заменой муки пшеничной на муку овсяную. Рекомендуется заменить блюдо</t>
  </si>
  <si>
    <t>Готовится с добавлением манной крупы. Рекомендуется заменить блюдо</t>
  </si>
  <si>
    <t>Рис входит с список запрещенных продуктов. Рекомендуется заменить блюдо</t>
  </si>
  <si>
    <t>Рекомендуется заменить масло сливочное на соус на основе овсяной муки</t>
  </si>
  <si>
    <t>При изменитьчении картофеля высвобождается картофельных крахмал, что повышает гликемический индекс блюда. Рекомендуется заменить.</t>
  </si>
  <si>
    <t>Содержит в составе хлеб пшеничный, сухари панировочные. Рекомендуется заменить блюдо</t>
  </si>
  <si>
    <t>Макаронные изделия входят в список запрещенных продуктов. Рекомендуется заменить блюдо.</t>
  </si>
  <si>
    <t>Содержат муку пшеничную. Не рекомендуется в СД диете</t>
  </si>
  <si>
    <t>В состав блюдо входит желток. Рекомендуется заменить блюдо</t>
  </si>
  <si>
    <t>В состав салата входят соленые огурцы. Рекомендуется заменить блюдо</t>
  </si>
  <si>
    <t>Щи из свежей капусты с картофелем с курицей со сметаной 10%, 200/15/10</t>
  </si>
  <si>
    <t>При приготовлении добавляется яйцо и мука пшеничная. Рекомендуется заменить блюдо</t>
  </si>
  <si>
    <t>Содержит муку пшеничную. Возможно приготовление блюда с заменой муки пшеничной на овсяную. Рекомендуется заменить блюдо</t>
  </si>
  <si>
    <t>Рекомендуется заменить на хланой хлеб</t>
  </si>
  <si>
    <t>Содержится желток. Рекомендуется заменить блюдо</t>
  </si>
  <si>
    <t>Рис входит в список запрещенных продуктов. Рекомендуется заменить блюдо</t>
  </si>
  <si>
    <t>Содержат муку пшеничную, сахар. Рекомендуется заменить блюдо</t>
  </si>
  <si>
    <t>В состав блюда входят сухари панировочные, хлеб пшеничный. Рекомендуется заменить блюдо</t>
  </si>
  <si>
    <t>При измельчении картофеля высвобождается картофельный крахмал, что повышает гликемический индекс блюда. Рекомендуется заменить</t>
  </si>
  <si>
    <t>В составе содержится яичный желток, рекомендуется заменить блюдо</t>
  </si>
  <si>
    <t>Превышено содержание животных жиров, содержится мука пшеничная. Рекомендуется заменить блюдо</t>
  </si>
  <si>
    <t xml:space="preserve">Типовое 20-ти дневное диетическое меню для организации питания обучающихся муниципальных общеобразовательных организаций Петропавловск-Камчатского городского округа                                                    возрастной группы 7-11 лет с заболеванием сахарный диабет 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</si>
  <si>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2023
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</si>
</sst>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\-??\ _₽_-;_-@_-"/>
    <numFmt numFmtId="165" formatCode="0.0"/>
    <numFmt numFmtId="166" formatCode="0&quot;%&quot;"/>
    <numFmt numFmtId="167" formatCode="[$-419]dd/mmm"/>
  </numFmts>
  <fonts count="3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8"/>
      <name val="Arial"/>
      <family val="2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  <font>
      <sz val="11"/>
      <name val="Arial Narrow"/>
      <charset val="204"/>
    </font>
    <font>
      <b/>
      <sz val="11"/>
      <name val="Arial Narrow"/>
      <charset val="204"/>
    </font>
    <font>
      <sz val="11"/>
      <color theme="1"/>
      <name val="Arial Narrow"/>
      <charset val="204"/>
    </font>
    <font>
      <b/>
      <sz val="11"/>
      <color theme="1"/>
      <name val="Arial Narrow"/>
      <charset val="204"/>
    </font>
    <font>
      <sz val="10"/>
      <color rgb="FF000000"/>
      <name val="Arial Narrow"/>
      <charset val="204"/>
    </font>
    <font>
      <b/>
      <i/>
      <sz val="11"/>
      <color theme="1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1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2F2F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1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5" fillId="0" borderId="0"/>
    <xf numFmtId="0" fontId="6" fillId="0" borderId="0"/>
    <xf numFmtId="0" fontId="10" fillId="0" borderId="0"/>
    <xf numFmtId="9" fontId="10" fillId="0" borderId="0" applyBorder="0" applyProtection="0"/>
    <xf numFmtId="9" fontId="11" fillId="0" borderId="0" applyBorder="0" applyProtection="0"/>
    <xf numFmtId="0" fontId="5" fillId="0" borderId="0"/>
    <xf numFmtId="164" fontId="7" fillId="0" borderId="0" applyBorder="0" applyProtection="0"/>
    <xf numFmtId="0" fontId="4" fillId="0" borderId="0"/>
    <xf numFmtId="0" fontId="17" fillId="0" borderId="0"/>
    <xf numFmtId="0" fontId="3" fillId="0" borderId="0"/>
    <xf numFmtId="0" fontId="2" fillId="0" borderId="0"/>
    <xf numFmtId="0" fontId="20" fillId="0" borderId="0"/>
    <xf numFmtId="9" fontId="6" fillId="0" borderId="0" applyBorder="0" applyProtection="0"/>
    <xf numFmtId="0" fontId="6" fillId="0" borderId="0"/>
    <xf numFmtId="0" fontId="6" fillId="0" borderId="0"/>
    <xf numFmtId="9" fontId="20" fillId="0" borderId="0" applyBorder="0" applyProtection="0"/>
    <xf numFmtId="164" fontId="20" fillId="0" borderId="0" applyBorder="0" applyProtection="0"/>
    <xf numFmtId="0" fontId="2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1" fillId="0" borderId="0" applyBorder="0" applyProtection="0"/>
    <xf numFmtId="9" fontId="6" fillId="0" borderId="0" applyBorder="0" applyProtection="0"/>
    <xf numFmtId="9" fontId="6" fillId="0" borderId="0" applyBorder="0" applyProtection="0"/>
    <xf numFmtId="164" fontId="20" fillId="0" borderId="0" applyBorder="0" applyProtection="0"/>
    <xf numFmtId="0" fontId="10" fillId="0" borderId="0"/>
    <xf numFmtId="9" fontId="17" fillId="0" borderId="0" applyFont="0" applyFill="0" applyBorder="0" applyAlignment="0" applyProtection="0"/>
  </cellStyleXfs>
  <cellXfs count="299">
    <xf numFmtId="0" fontId="0" fillId="0" borderId="0" xfId="0"/>
    <xf numFmtId="0" fontId="12" fillId="0" borderId="0" xfId="0" applyFont="1"/>
    <xf numFmtId="0" fontId="14" fillId="2" borderId="0" xfId="0" applyFont="1" applyFill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7" applyFont="1"/>
    <xf numFmtId="0" fontId="12" fillId="0" borderId="5" xfId="0" applyFont="1" applyBorder="1"/>
    <xf numFmtId="2" fontId="12" fillId="0" borderId="5" xfId="0" applyNumberFormat="1" applyFont="1" applyBorder="1"/>
    <xf numFmtId="0" fontId="13" fillId="0" borderId="5" xfId="0" applyFont="1" applyBorder="1"/>
    <xf numFmtId="0" fontId="12" fillId="3" borderId="0" xfId="0" applyFont="1" applyFill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4" borderId="0" xfId="0" applyFont="1" applyFill="1"/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4" fillId="4" borderId="0" xfId="0" applyFont="1" applyFill="1" applyAlignment="1">
      <alignment horizontal="center" vertical="center"/>
    </xf>
    <xf numFmtId="0" fontId="12" fillId="3" borderId="1" xfId="1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2" fontId="19" fillId="3" borderId="5" xfId="0" applyNumberFormat="1" applyFont="1" applyFill="1" applyBorder="1" applyAlignment="1">
      <alignment horizontal="right" vertical="top"/>
    </xf>
    <xf numFmtId="2" fontId="18" fillId="3" borderId="5" xfId="0" applyNumberFormat="1" applyFont="1" applyFill="1" applyBorder="1" applyAlignment="1">
      <alignment horizontal="right" vertical="top"/>
    </xf>
    <xf numFmtId="0" fontId="12" fillId="4" borderId="0" xfId="6" applyFont="1" applyFill="1"/>
    <xf numFmtId="0" fontId="12" fillId="4" borderId="0" xfId="6" applyFont="1" applyFill="1" applyAlignment="1">
      <alignment horizontal="right"/>
    </xf>
    <xf numFmtId="0" fontId="13" fillId="4" borderId="0" xfId="6" applyFont="1" applyFill="1" applyAlignment="1">
      <alignment horizontal="center" vertical="center" wrapText="1"/>
    </xf>
    <xf numFmtId="0" fontId="13" fillId="4" borderId="0" xfId="6" applyFont="1" applyFill="1"/>
    <xf numFmtId="0" fontId="13" fillId="4" borderId="0" xfId="6" applyFont="1" applyFill="1" applyAlignment="1">
      <alignment horizontal="center"/>
    </xf>
    <xf numFmtId="0" fontId="13" fillId="4" borderId="1" xfId="6" applyFont="1" applyFill="1" applyBorder="1" applyAlignment="1">
      <alignment horizontal="left" vertical="center" wrapText="1"/>
    </xf>
    <xf numFmtId="2" fontId="13" fillId="4" borderId="1" xfId="6" applyNumberFormat="1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center" vertical="center" wrapText="1"/>
    </xf>
    <xf numFmtId="2" fontId="13" fillId="4" borderId="0" xfId="6" applyNumberFormat="1" applyFont="1" applyFill="1" applyAlignment="1">
      <alignment horizontal="center" vertical="center" wrapText="1"/>
    </xf>
    <xf numFmtId="0" fontId="12" fillId="4" borderId="1" xfId="6" applyFont="1" applyFill="1" applyBorder="1" applyAlignment="1">
      <alignment horizontal="left" vertical="center" wrapText="1"/>
    </xf>
    <xf numFmtId="2" fontId="12" fillId="4" borderId="1" xfId="6" applyNumberFormat="1" applyFont="1" applyFill="1" applyBorder="1" applyAlignment="1">
      <alignment horizontal="center" vertical="center" wrapText="1"/>
    </xf>
    <xf numFmtId="1" fontId="12" fillId="4" borderId="1" xfId="6" applyNumberFormat="1" applyFont="1" applyFill="1" applyBorder="1" applyAlignment="1">
      <alignment horizontal="center" vertical="center" wrapText="1"/>
    </xf>
    <xf numFmtId="165" fontId="12" fillId="4" borderId="1" xfId="6" applyNumberFormat="1" applyFont="1" applyFill="1" applyBorder="1" applyAlignment="1">
      <alignment horizontal="center" vertical="center" wrapText="1"/>
    </xf>
    <xf numFmtId="2" fontId="12" fillId="4" borderId="0" xfId="6" applyNumberFormat="1" applyFont="1" applyFill="1" applyAlignment="1">
      <alignment horizontal="center" vertical="center" wrapText="1"/>
    </xf>
    <xf numFmtId="1" fontId="13" fillId="4" borderId="1" xfId="6" applyNumberFormat="1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left" vertical="center" wrapText="1"/>
    </xf>
    <xf numFmtId="0" fontId="13" fillId="4" borderId="0" xfId="6" applyFont="1" applyFill="1" applyAlignment="1">
      <alignment horizontal="left" vertical="center" wrapText="1"/>
    </xf>
    <xf numFmtId="0" fontId="12" fillId="4" borderId="5" xfId="6" applyFont="1" applyFill="1" applyBorder="1" applyAlignment="1">
      <alignment horizontal="left" vertical="center" wrapText="1"/>
    </xf>
    <xf numFmtId="165" fontId="12" fillId="4" borderId="4" xfId="6" applyNumberFormat="1" applyFont="1" applyFill="1" applyBorder="1" applyAlignment="1">
      <alignment horizontal="center" vertical="center" wrapText="1"/>
    </xf>
    <xf numFmtId="2" fontId="12" fillId="4" borderId="5" xfId="6" applyNumberFormat="1" applyFont="1" applyFill="1" applyBorder="1" applyAlignment="1">
      <alignment horizontal="center" vertical="center" wrapText="1"/>
    </xf>
    <xf numFmtId="165" fontId="12" fillId="4" borderId="5" xfId="6" applyNumberFormat="1" applyFont="1" applyFill="1" applyBorder="1" applyAlignment="1">
      <alignment horizontal="center" vertical="center" wrapText="1"/>
    </xf>
    <xf numFmtId="1" fontId="12" fillId="4" borderId="5" xfId="6" applyNumberFormat="1" applyFont="1" applyFill="1" applyBorder="1" applyAlignment="1">
      <alignment horizontal="center" vertical="center" wrapText="1"/>
    </xf>
    <xf numFmtId="0" fontId="13" fillId="4" borderId="4" xfId="6" applyFont="1" applyFill="1" applyBorder="1" applyAlignment="1">
      <alignment horizontal="center"/>
    </xf>
    <xf numFmtId="165" fontId="13" fillId="4" borderId="4" xfId="6" applyNumberFormat="1" applyFont="1" applyFill="1" applyBorder="1" applyAlignment="1">
      <alignment horizontal="center"/>
    </xf>
    <xf numFmtId="2" fontId="13" fillId="4" borderId="4" xfId="6" applyNumberFormat="1" applyFont="1" applyFill="1" applyBorder="1" applyAlignment="1">
      <alignment horizontal="center"/>
    </xf>
    <xf numFmtId="0" fontId="13" fillId="4" borderId="2" xfId="6" applyFont="1" applyFill="1" applyBorder="1" applyAlignment="1">
      <alignment horizontal="center"/>
    </xf>
    <xf numFmtId="2" fontId="12" fillId="4" borderId="0" xfId="6" applyNumberFormat="1" applyFont="1" applyFill="1"/>
    <xf numFmtId="0" fontId="12" fillId="3" borderId="0" xfId="0" applyFont="1" applyFill="1"/>
    <xf numFmtId="0" fontId="12" fillId="3" borderId="5" xfId="1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 wrapText="1"/>
    </xf>
    <xf numFmtId="0" fontId="12" fillId="0" borderId="5" xfId="7" applyFont="1" applyBorder="1"/>
    <xf numFmtId="0" fontId="13" fillId="0" borderId="5" xfId="7" applyFont="1" applyBorder="1"/>
    <xf numFmtId="0" fontId="12" fillId="3" borderId="0" xfId="39" applyFont="1" applyFill="1"/>
    <xf numFmtId="0" fontId="19" fillId="3" borderId="0" xfId="26" applyFont="1" applyFill="1"/>
    <xf numFmtId="0" fontId="12" fillId="3" borderId="12" xfId="34" applyFont="1" applyFill="1" applyBorder="1" applyAlignment="1">
      <alignment horizontal="center" vertical="center" wrapText="1"/>
    </xf>
    <xf numFmtId="0" fontId="12" fillId="3" borderId="12" xfId="26" applyFont="1" applyFill="1" applyBorder="1" applyAlignment="1">
      <alignment horizontal="center" vertical="center" wrapText="1"/>
    </xf>
    <xf numFmtId="0" fontId="21" fillId="3" borderId="0" xfId="26" applyFont="1" applyFill="1"/>
    <xf numFmtId="0" fontId="22" fillId="3" borderId="0" xfId="26" applyFont="1" applyFill="1"/>
    <xf numFmtId="0" fontId="23" fillId="3" borderId="0" xfId="26" applyFont="1" applyFill="1" applyAlignment="1">
      <alignment horizontal="right"/>
    </xf>
    <xf numFmtId="0" fontId="23" fillId="3" borderId="0" xfId="26" applyFont="1" applyFill="1"/>
    <xf numFmtId="166" fontId="23" fillId="3" borderId="0" xfId="26" applyNumberFormat="1" applyFont="1" applyFill="1"/>
    <xf numFmtId="0" fontId="21" fillId="3" borderId="0" xfId="1" applyFont="1" applyFill="1" applyAlignment="1">
      <alignment horizontal="left"/>
    </xf>
    <xf numFmtId="9" fontId="21" fillId="3" borderId="0" xfId="1" applyNumberFormat="1" applyFont="1" applyFill="1" applyAlignment="1">
      <alignment horizontal="center" vertical="center"/>
    </xf>
    <xf numFmtId="9" fontId="21" fillId="3" borderId="0" xfId="26" applyNumberFormat="1" applyFont="1" applyFill="1" applyAlignment="1">
      <alignment horizontal="center" vertical="center"/>
    </xf>
    <xf numFmtId="1" fontId="21" fillId="3" borderId="22" xfId="26" applyNumberFormat="1" applyFont="1" applyFill="1" applyBorder="1" applyAlignment="1">
      <alignment horizontal="right"/>
    </xf>
    <xf numFmtId="3" fontId="21" fillId="3" borderId="22" xfId="26" applyNumberFormat="1" applyFont="1" applyFill="1" applyBorder="1" applyAlignment="1">
      <alignment horizontal="right"/>
    </xf>
    <xf numFmtId="2" fontId="21" fillId="3" borderId="22" xfId="26" applyNumberFormat="1" applyFont="1" applyFill="1" applyBorder="1" applyAlignment="1">
      <alignment horizontal="center"/>
    </xf>
    <xf numFmtId="2" fontId="21" fillId="3" borderId="22" xfId="32" applyNumberFormat="1" applyFont="1" applyFill="1" applyBorder="1" applyAlignment="1">
      <alignment horizontal="center"/>
    </xf>
    <xf numFmtId="0" fontId="21" fillId="3" borderId="0" xfId="32" applyFont="1" applyFill="1"/>
    <xf numFmtId="165" fontId="21" fillId="3" borderId="22" xfId="32" applyNumberFormat="1" applyFont="1" applyFill="1" applyBorder="1" applyAlignment="1">
      <alignment horizontal="center"/>
    </xf>
    <xf numFmtId="0" fontId="22" fillId="3" borderId="0" xfId="1" applyFont="1" applyFill="1" applyAlignment="1">
      <alignment horizontal="left"/>
    </xf>
    <xf numFmtId="0" fontId="22" fillId="3" borderId="0" xfId="1" applyFont="1" applyFill="1"/>
    <xf numFmtId="0" fontId="21" fillId="3" borderId="0" xfId="1" applyFont="1" applyFill="1"/>
    <xf numFmtId="2" fontId="21" fillId="3" borderId="22" xfId="26" applyNumberFormat="1" applyFont="1" applyFill="1" applyBorder="1" applyAlignment="1">
      <alignment horizontal="center" vertical="center" wrapText="1"/>
    </xf>
    <xf numFmtId="0" fontId="25" fillId="3" borderId="0" xfId="25" applyFont="1" applyFill="1" applyAlignment="1">
      <alignment wrapText="1"/>
    </xf>
    <xf numFmtId="9" fontId="21" fillId="3" borderId="22" xfId="40" applyFont="1" applyFill="1" applyBorder="1" applyAlignment="1">
      <alignment horizontal="right"/>
    </xf>
    <xf numFmtId="9" fontId="21" fillId="3" borderId="0" xfId="40" applyFont="1" applyFill="1"/>
    <xf numFmtId="0" fontId="23" fillId="3" borderId="12" xfId="26" applyFont="1" applyFill="1" applyBorder="1" applyAlignment="1">
      <alignment horizontal="center" vertical="center" wrapText="1"/>
    </xf>
    <xf numFmtId="0" fontId="21" fillId="3" borderId="22" xfId="1" applyFont="1" applyFill="1" applyBorder="1" applyAlignment="1">
      <alignment horizontal="left"/>
    </xf>
    <xf numFmtId="0" fontId="21" fillId="3" borderId="22" xfId="26" applyFont="1" applyFill="1" applyBorder="1" applyAlignment="1">
      <alignment horizontal="center" vertical="center" wrapText="1"/>
    </xf>
    <xf numFmtId="9" fontId="21" fillId="3" borderId="22" xfId="26" applyNumberFormat="1" applyFont="1" applyFill="1" applyBorder="1" applyAlignment="1">
      <alignment horizontal="center" vertical="center"/>
    </xf>
    <xf numFmtId="2" fontId="21" fillId="3" borderId="27" xfId="0" applyNumberFormat="1" applyFont="1" applyFill="1" applyBorder="1" applyAlignment="1">
      <alignment horizontal="center" vertical="center" wrapText="1"/>
    </xf>
    <xf numFmtId="166" fontId="21" fillId="3" borderId="27" xfId="0" applyNumberFormat="1" applyFont="1" applyFill="1" applyBorder="1" applyAlignment="1">
      <alignment horizontal="center"/>
    </xf>
    <xf numFmtId="1" fontId="21" fillId="3" borderId="27" xfId="0" applyNumberFormat="1" applyFont="1" applyFill="1" applyBorder="1" applyAlignment="1">
      <alignment horizontal="center"/>
    </xf>
    <xf numFmtId="1" fontId="21" fillId="3" borderId="27" xfId="16" applyNumberFormat="1" applyFont="1" applyFill="1" applyBorder="1" applyAlignment="1">
      <alignment horizontal="center" vertical="center" wrapText="1"/>
    </xf>
    <xf numFmtId="3" fontId="21" fillId="3" borderId="27" xfId="16" applyNumberFormat="1" applyFont="1" applyFill="1" applyBorder="1" applyAlignment="1">
      <alignment horizontal="center" vertical="center" wrapText="1"/>
    </xf>
    <xf numFmtId="2" fontId="21" fillId="3" borderId="27" xfId="0" applyNumberFormat="1" applyFont="1" applyFill="1" applyBorder="1" applyAlignment="1">
      <alignment horizontal="center"/>
    </xf>
    <xf numFmtId="0" fontId="21" fillId="3" borderId="0" xfId="0" applyFont="1" applyFill="1"/>
    <xf numFmtId="165" fontId="21" fillId="3" borderId="27" xfId="0" applyNumberFormat="1" applyFont="1" applyFill="1" applyBorder="1" applyAlignment="1">
      <alignment horizontal="center"/>
    </xf>
    <xf numFmtId="9" fontId="21" fillId="3" borderId="0" xfId="26" applyNumberFormat="1" applyFont="1" applyFill="1" applyAlignment="1">
      <alignment horizontal="right" vertical="center"/>
    </xf>
    <xf numFmtId="0" fontId="19" fillId="3" borderId="0" xfId="26" applyFont="1" applyFill="1" applyAlignment="1">
      <alignment vertical="center" wrapText="1"/>
    </xf>
    <xf numFmtId="0" fontId="19" fillId="3" borderId="0" xfId="26" applyFont="1" applyFill="1" applyAlignment="1">
      <alignment vertical="center"/>
    </xf>
    <xf numFmtId="0" fontId="19" fillId="3" borderId="12" xfId="26" applyFont="1" applyFill="1" applyBorder="1" applyAlignment="1">
      <alignment vertical="center" wrapText="1"/>
    </xf>
    <xf numFmtId="0" fontId="18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center" vertical="center"/>
    </xf>
    <xf numFmtId="0" fontId="19" fillId="3" borderId="0" xfId="26" applyFont="1" applyFill="1" applyAlignment="1">
      <alignment horizontal="right" vertical="center"/>
    </xf>
    <xf numFmtId="0" fontId="18" fillId="3" borderId="0" xfId="26" applyFont="1" applyFill="1" applyAlignment="1">
      <alignment vertical="center"/>
    </xf>
    <xf numFmtId="0" fontId="18" fillId="3" borderId="0" xfId="7" applyFont="1" applyFill="1" applyAlignment="1">
      <alignment horizontal="left" vertical="center"/>
    </xf>
    <xf numFmtId="0" fontId="18" fillId="3" borderId="0" xfId="26" applyFont="1" applyFill="1" applyAlignment="1">
      <alignment horizontal="center" vertical="center" wrapText="1"/>
    </xf>
    <xf numFmtId="0" fontId="18" fillId="3" borderId="0" xfId="26" applyFont="1" applyFill="1" applyAlignment="1">
      <alignment vertical="center" wrapText="1"/>
    </xf>
    <xf numFmtId="0" fontId="18" fillId="3" borderId="0" xfId="26" applyFont="1" applyFill="1" applyAlignment="1">
      <alignment horizontal="right" vertical="center"/>
    </xf>
    <xf numFmtId="0" fontId="19" fillId="3" borderId="0" xfId="26" applyFont="1" applyFill="1" applyAlignment="1">
      <alignment horizontal="left" vertical="center"/>
    </xf>
    <xf numFmtId="0" fontId="18" fillId="3" borderId="0" xfId="26" applyFont="1" applyFill="1" applyAlignment="1">
      <alignment horizontal="right" vertical="center" wrapText="1"/>
    </xf>
    <xf numFmtId="0" fontId="26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left" vertical="center" wrapText="1"/>
    </xf>
    <xf numFmtId="1" fontId="19" fillId="3" borderId="12" xfId="16" applyNumberFormat="1" applyFont="1" applyFill="1" applyBorder="1" applyAlignment="1">
      <alignment horizontal="center" vertical="center"/>
    </xf>
    <xf numFmtId="0" fontId="19" fillId="3" borderId="12" xfId="16" applyFont="1" applyFill="1" applyBorder="1" applyAlignment="1">
      <alignment vertical="center" wrapText="1"/>
    </xf>
    <xf numFmtId="0" fontId="19" fillId="3" borderId="13" xfId="16" applyFont="1" applyFill="1" applyBorder="1" applyAlignment="1">
      <alignment vertical="center" wrapText="1"/>
    </xf>
    <xf numFmtId="0" fontId="26" fillId="3" borderId="0" xfId="26" applyFont="1" applyFill="1" applyAlignment="1">
      <alignment horizontal="left" vertical="center"/>
    </xf>
    <xf numFmtId="2" fontId="19" fillId="3" borderId="12" xfId="16" applyNumberFormat="1" applyFont="1" applyFill="1" applyBorder="1" applyAlignment="1">
      <alignment horizontal="center" vertical="center"/>
    </xf>
    <xf numFmtId="0" fontId="18" fillId="3" borderId="13" xfId="16" applyFont="1" applyFill="1" applyBorder="1" applyAlignment="1">
      <alignment vertical="center" wrapText="1"/>
    </xf>
    <xf numFmtId="0" fontId="18" fillId="3" borderId="12" xfId="16" applyFont="1" applyFill="1" applyBorder="1" applyAlignment="1">
      <alignment vertical="center"/>
    </xf>
    <xf numFmtId="0" fontId="18" fillId="3" borderId="13" xfId="16" applyFont="1" applyFill="1" applyBorder="1" applyAlignment="1">
      <alignment horizontal="left" vertical="center" wrapText="1"/>
    </xf>
    <xf numFmtId="3" fontId="19" fillId="3" borderId="12" xfId="16" applyNumberFormat="1" applyFont="1" applyFill="1" applyBorder="1" applyAlignment="1">
      <alignment horizontal="center" vertical="center"/>
    </xf>
    <xf numFmtId="0" fontId="18" fillId="3" borderId="0" xfId="26" applyFont="1" applyFill="1" applyAlignment="1">
      <alignment horizontal="left" vertical="center"/>
    </xf>
    <xf numFmtId="0" fontId="19" fillId="3" borderId="13" xfId="16" applyFont="1" applyFill="1" applyBorder="1" applyAlignment="1">
      <alignment horizontal="left" vertical="center" wrapText="1"/>
    </xf>
    <xf numFmtId="165" fontId="19" fillId="3" borderId="12" xfId="16" applyNumberFormat="1" applyFont="1" applyFill="1" applyBorder="1" applyAlignment="1">
      <alignment horizontal="center" vertical="center"/>
    </xf>
    <xf numFmtId="0" fontId="19" fillId="3" borderId="12" xfId="16" applyFont="1" applyFill="1" applyBorder="1" applyAlignment="1">
      <alignment horizontal="center" vertical="center"/>
    </xf>
    <xf numFmtId="4" fontId="19" fillId="3" borderId="12" xfId="16" applyNumberFormat="1" applyFont="1" applyFill="1" applyBorder="1" applyAlignment="1">
      <alignment horizontal="center" vertical="center"/>
    </xf>
    <xf numFmtId="0" fontId="19" fillId="3" borderId="0" xfId="7" applyFont="1" applyFill="1" applyAlignment="1">
      <alignment horizontal="left" vertical="center"/>
    </xf>
    <xf numFmtId="0" fontId="12" fillId="3" borderId="0" xfId="39" applyFont="1" applyFill="1" applyAlignment="1">
      <alignment horizontal="right"/>
    </xf>
    <xf numFmtId="2" fontId="12" fillId="0" borderId="27" xfId="16" applyNumberFormat="1" applyFont="1" applyBorder="1" applyAlignment="1">
      <alignment horizontal="center" vertical="top"/>
    </xf>
    <xf numFmtId="165" fontId="12" fillId="0" borderId="27" xfId="16" applyNumberFormat="1" applyFont="1" applyBorder="1" applyAlignment="1">
      <alignment horizontal="center" vertical="top"/>
    </xf>
    <xf numFmtId="1" fontId="12" fillId="0" borderId="27" xfId="16" applyNumberFormat="1" applyFont="1" applyBorder="1" applyAlignment="1">
      <alignment horizontal="center" vertical="top"/>
    </xf>
    <xf numFmtId="0" fontId="12" fillId="0" borderId="27" xfId="16" applyFont="1" applyBorder="1" applyAlignment="1">
      <alignment horizontal="center" vertical="top"/>
    </xf>
    <xf numFmtId="1" fontId="12" fillId="0" borderId="27" xfId="16" applyNumberFormat="1" applyFont="1" applyBorder="1" applyAlignment="1">
      <alignment horizontal="center"/>
    </xf>
    <xf numFmtId="3" fontId="12" fillId="0" borderId="27" xfId="16" applyNumberFormat="1" applyFont="1" applyBorder="1" applyAlignment="1">
      <alignment horizontal="center"/>
    </xf>
    <xf numFmtId="0" fontId="12" fillId="4" borderId="0" xfId="26" applyFont="1" applyFill="1" applyAlignment="1">
      <alignment horizontal="left"/>
    </xf>
    <xf numFmtId="0" fontId="12" fillId="3" borderId="0" xfId="26" applyFont="1" applyFill="1"/>
    <xf numFmtId="0" fontId="14" fillId="3" borderId="0" xfId="26" applyFont="1" applyFill="1" applyAlignment="1">
      <alignment horizontal="center" vertical="center"/>
    </xf>
    <xf numFmtId="0" fontId="14" fillId="3" borderId="0" xfId="26" applyFont="1" applyFill="1"/>
    <xf numFmtId="0" fontId="13" fillId="3" borderId="0" xfId="26" applyFont="1" applyFill="1"/>
    <xf numFmtId="0" fontId="27" fillId="3" borderId="0" xfId="26" applyFont="1" applyFill="1"/>
    <xf numFmtId="0" fontId="27" fillId="3" borderId="0" xfId="26" applyFont="1" applyFill="1" applyAlignment="1">
      <alignment horizontal="center" vertical="center"/>
    </xf>
    <xf numFmtId="0" fontId="13" fillId="3" borderId="0" xfId="26" applyFont="1" applyFill="1" applyAlignment="1">
      <alignment horizontal="center" vertical="center"/>
    </xf>
    <xf numFmtId="0" fontId="27" fillId="3" borderId="0" xfId="26" applyFont="1" applyFill="1" applyAlignment="1">
      <alignment horizontal="center" vertical="center" wrapText="1"/>
    </xf>
    <xf numFmtId="0" fontId="13" fillId="3" borderId="0" xfId="26" applyFont="1" applyFill="1" applyAlignment="1">
      <alignment horizontal="right"/>
    </xf>
    <xf numFmtId="0" fontId="27" fillId="3" borderId="0" xfId="26" applyFont="1" applyFill="1" applyAlignment="1">
      <alignment horizontal="left"/>
    </xf>
    <xf numFmtId="0" fontId="12" fillId="3" borderId="12" xfId="16" applyFont="1" applyFill="1" applyBorder="1" applyAlignment="1">
      <alignment horizontal="center" vertical="center" wrapText="1"/>
    </xf>
    <xf numFmtId="0" fontId="12" fillId="4" borderId="0" xfId="26" applyFont="1" applyFill="1"/>
    <xf numFmtId="1" fontId="12" fillId="3" borderId="12" xfId="16" applyNumberFormat="1" applyFont="1" applyFill="1" applyBorder="1" applyAlignment="1">
      <alignment horizontal="center"/>
    </xf>
    <xf numFmtId="0" fontId="13" fillId="3" borderId="12" xfId="16" applyFont="1" applyFill="1" applyBorder="1" applyAlignment="1">
      <alignment indent="1"/>
    </xf>
    <xf numFmtId="1" fontId="19" fillId="3" borderId="6" xfId="26" applyNumberFormat="1" applyFont="1" applyFill="1" applyBorder="1" applyAlignment="1">
      <alignment horizontal="center" vertical="top"/>
    </xf>
    <xf numFmtId="0" fontId="19" fillId="3" borderId="19" xfId="26" applyFont="1" applyFill="1" applyBorder="1" applyAlignment="1">
      <alignment vertical="top" wrapText="1"/>
    </xf>
    <xf numFmtId="2" fontId="19" fillId="3" borderId="6" xfId="26" applyNumberFormat="1" applyFont="1" applyFill="1" applyBorder="1" applyAlignment="1">
      <alignment horizontal="center" vertical="top"/>
    </xf>
    <xf numFmtId="0" fontId="19" fillId="3" borderId="6" xfId="26" applyFont="1" applyFill="1" applyBorder="1" applyAlignment="1">
      <alignment horizontal="center" vertical="top"/>
    </xf>
    <xf numFmtId="165" fontId="19" fillId="3" borderId="6" xfId="26" applyNumberFormat="1" applyFont="1" applyFill="1" applyBorder="1" applyAlignment="1">
      <alignment horizontal="center" vertical="top"/>
    </xf>
    <xf numFmtId="0" fontId="19" fillId="3" borderId="20" xfId="26" applyFont="1" applyFill="1" applyBorder="1" applyAlignment="1">
      <alignment vertical="top" wrapText="1"/>
    </xf>
    <xf numFmtId="0" fontId="13" fillId="3" borderId="20" xfId="26" applyFont="1" applyFill="1" applyBorder="1"/>
    <xf numFmtId="0" fontId="13" fillId="3" borderId="21" xfId="26" applyFont="1" applyFill="1" applyBorder="1"/>
    <xf numFmtId="1" fontId="12" fillId="3" borderId="6" xfId="26" applyNumberFormat="1" applyFont="1" applyFill="1" applyBorder="1" applyAlignment="1">
      <alignment horizontal="center"/>
    </xf>
    <xf numFmtId="0" fontId="13" fillId="3" borderId="6" xfId="26" applyFont="1" applyFill="1" applyBorder="1" applyAlignment="1">
      <alignment horizontal="left" indent="1"/>
    </xf>
    <xf numFmtId="4" fontId="19" fillId="3" borderId="6" xfId="26" applyNumberFormat="1" applyFont="1" applyFill="1" applyBorder="1" applyAlignment="1">
      <alignment horizontal="center" vertical="top"/>
    </xf>
    <xf numFmtId="0" fontId="19" fillId="3" borderId="0" xfId="26" applyFont="1" applyFill="1" applyAlignment="1">
      <alignment horizontal="left"/>
    </xf>
    <xf numFmtId="0" fontId="19" fillId="3" borderId="0" xfId="26" applyFont="1" applyFill="1" applyAlignment="1">
      <alignment horizontal="right"/>
    </xf>
    <xf numFmtId="0" fontId="13" fillId="3" borderId="0" xfId="26" applyFont="1" applyFill="1" applyAlignment="1">
      <alignment horizontal="left"/>
    </xf>
    <xf numFmtId="0" fontId="19" fillId="3" borderId="0" xfId="26" applyFont="1" applyFill="1" applyAlignment="1">
      <alignment horizontal="center"/>
    </xf>
    <xf numFmtId="0" fontId="19" fillId="3" borderId="0" xfId="26" applyFont="1" applyFill="1" applyAlignment="1">
      <alignment horizontal="left" wrapText="1"/>
    </xf>
    <xf numFmtId="2" fontId="12" fillId="3" borderId="22" xfId="0" applyNumberFormat="1" applyFont="1" applyFill="1" applyBorder="1" applyAlignment="1">
      <alignment horizontal="center" vertical="top"/>
    </xf>
    <xf numFmtId="165" fontId="12" fillId="3" borderId="22" xfId="0" applyNumberFormat="1" applyFont="1" applyFill="1" applyBorder="1" applyAlignment="1">
      <alignment horizontal="center" vertical="top"/>
    </xf>
    <xf numFmtId="1" fontId="12" fillId="3" borderId="22" xfId="0" applyNumberFormat="1" applyFont="1" applyFill="1" applyBorder="1" applyAlignment="1">
      <alignment horizontal="center" vertical="top"/>
    </xf>
    <xf numFmtId="3" fontId="12" fillId="3" borderId="6" xfId="26" applyNumberFormat="1" applyFont="1" applyFill="1" applyBorder="1" applyAlignment="1">
      <alignment horizontal="center"/>
    </xf>
    <xf numFmtId="1" fontId="12" fillId="0" borderId="27" xfId="16" applyNumberFormat="1" applyFont="1" applyBorder="1" applyAlignment="1">
      <alignment horizontal="center" vertical="center"/>
    </xf>
    <xf numFmtId="3" fontId="12" fillId="0" borderId="27" xfId="16" applyNumberFormat="1" applyFont="1" applyBorder="1" applyAlignment="1">
      <alignment horizontal="center" vertical="center"/>
    </xf>
    <xf numFmtId="9" fontId="21" fillId="3" borderId="27" xfId="40" applyFont="1" applyFill="1" applyBorder="1" applyAlignment="1">
      <alignment horizontal="right"/>
    </xf>
    <xf numFmtId="1" fontId="21" fillId="3" borderId="27" xfId="33" applyNumberFormat="1" applyFont="1" applyFill="1" applyBorder="1" applyAlignment="1">
      <alignment horizontal="center" vertical="center"/>
    </xf>
    <xf numFmtId="3" fontId="23" fillId="3" borderId="27" xfId="26" applyNumberFormat="1" applyFont="1" applyFill="1" applyBorder="1" applyAlignment="1">
      <alignment horizontal="center" vertical="center"/>
    </xf>
    <xf numFmtId="0" fontId="21" fillId="3" borderId="27" xfId="16" applyFont="1" applyFill="1" applyBorder="1" applyAlignment="1">
      <alignment horizontal="center" vertical="top"/>
    </xf>
    <xf numFmtId="1" fontId="23" fillId="3" borderId="27" xfId="26" applyNumberFormat="1" applyFont="1" applyFill="1" applyBorder="1" applyAlignment="1">
      <alignment horizontal="center" vertical="center" wrapText="1"/>
    </xf>
    <xf numFmtId="9" fontId="21" fillId="3" borderId="22" xfId="40" applyFont="1" applyFill="1" applyBorder="1" applyAlignment="1">
      <alignment horizontal="center" vertical="center"/>
    </xf>
    <xf numFmtId="2" fontId="12" fillId="0" borderId="28" xfId="16" applyNumberFormat="1" applyFont="1" applyBorder="1" applyAlignment="1">
      <alignment horizontal="center" vertical="center" wrapText="1"/>
    </xf>
    <xf numFmtId="166" fontId="12" fillId="0" borderId="28" xfId="16" applyNumberFormat="1" applyFont="1" applyBorder="1" applyAlignment="1">
      <alignment horizontal="center"/>
    </xf>
    <xf numFmtId="2" fontId="12" fillId="0" borderId="27" xfId="16" applyNumberFormat="1" applyFont="1" applyBorder="1" applyAlignment="1">
      <alignment horizontal="center" vertical="center" wrapText="1"/>
    </xf>
    <xf numFmtId="166" fontId="12" fillId="0" borderId="27" xfId="16" applyNumberFormat="1" applyFont="1" applyBorder="1" applyAlignment="1">
      <alignment horizontal="center"/>
    </xf>
    <xf numFmtId="1" fontId="12" fillId="0" borderId="27" xfId="16" applyNumberFormat="1" applyFont="1" applyBorder="1" applyAlignment="1">
      <alignment horizontal="center" vertical="center" wrapText="1"/>
    </xf>
    <xf numFmtId="3" fontId="12" fillId="0" borderId="27" xfId="16" applyNumberFormat="1" applyFont="1" applyBorder="1" applyAlignment="1">
      <alignment horizontal="center" vertical="center" wrapText="1"/>
    </xf>
    <xf numFmtId="9" fontId="12" fillId="0" borderId="27" xfId="40" applyFont="1" applyFill="1" applyBorder="1" applyAlignment="1">
      <alignment horizontal="center"/>
    </xf>
    <xf numFmtId="0" fontId="19" fillId="3" borderId="0" xfId="19" applyFont="1" applyFill="1"/>
    <xf numFmtId="0" fontId="28" fillId="3" borderId="0" xfId="19" applyFont="1" applyFill="1"/>
    <xf numFmtId="0" fontId="19" fillId="3" borderId="22" xfId="19" applyFont="1" applyFill="1" applyBorder="1" applyAlignment="1">
      <alignment horizontal="center" vertical="top" wrapText="1"/>
    </xf>
    <xf numFmtId="0" fontId="19" fillId="3" borderId="22" xfId="19" applyFont="1" applyFill="1" applyBorder="1"/>
    <xf numFmtId="167" fontId="19" fillId="3" borderId="22" xfId="19" applyNumberFormat="1" applyFont="1" applyFill="1" applyBorder="1"/>
    <xf numFmtId="0" fontId="19" fillId="3" borderId="13" xfId="19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wrapText="1"/>
    </xf>
    <xf numFmtId="0" fontId="29" fillId="3" borderId="25" xfId="0" applyFont="1" applyFill="1" applyBorder="1" applyAlignment="1">
      <alignment horizontal="center"/>
    </xf>
    <xf numFmtId="1" fontId="19" fillId="3" borderId="22" xfId="19" applyNumberFormat="1" applyFont="1" applyFill="1" applyBorder="1" applyAlignment="1">
      <alignment horizontal="center" vertical="top" wrapText="1"/>
    </xf>
    <xf numFmtId="0" fontId="29" fillId="3" borderId="25" xfId="0" applyFont="1" applyFill="1" applyBorder="1" applyAlignment="1">
      <alignment horizontal="center" vertical="top" wrapText="1"/>
    </xf>
    <xf numFmtId="0" fontId="19" fillId="3" borderId="22" xfId="19" applyFont="1" applyFill="1" applyBorder="1" applyAlignment="1">
      <alignment horizontal="left"/>
    </xf>
    <xf numFmtId="0" fontId="19" fillId="3" borderId="13" xfId="19" applyFont="1" applyFill="1" applyBorder="1" applyAlignment="1">
      <alignment horizontal="left"/>
    </xf>
    <xf numFmtId="0" fontId="19" fillId="3" borderId="4" xfId="19" applyFont="1" applyFill="1" applyBorder="1" applyAlignment="1">
      <alignment horizontal="left"/>
    </xf>
    <xf numFmtId="0" fontId="19" fillId="3" borderId="17" xfId="19" applyFont="1" applyFill="1" applyBorder="1" applyAlignment="1">
      <alignment horizontal="left"/>
    </xf>
    <xf numFmtId="9" fontId="19" fillId="3" borderId="22" xfId="20" applyFont="1" applyFill="1" applyBorder="1" applyProtection="1"/>
    <xf numFmtId="1" fontId="19" fillId="3" borderId="22" xfId="20" applyNumberFormat="1" applyFont="1" applyFill="1" applyBorder="1" applyProtection="1"/>
    <xf numFmtId="9" fontId="30" fillId="3" borderId="26" xfId="0" applyNumberFormat="1" applyFont="1" applyFill="1" applyBorder="1" applyAlignment="1">
      <alignment horizontal="center"/>
    </xf>
    <xf numFmtId="9" fontId="30" fillId="3" borderId="25" xfId="0" applyNumberFormat="1" applyFont="1" applyFill="1" applyBorder="1" applyAlignment="1">
      <alignment horizontal="center"/>
    </xf>
    <xf numFmtId="0" fontId="32" fillId="3" borderId="0" xfId="19" applyFont="1" applyFill="1"/>
    <xf numFmtId="0" fontId="34" fillId="3" borderId="22" xfId="19" applyFont="1" applyFill="1" applyBorder="1" applyAlignment="1">
      <alignment vertical="top" wrapText="1"/>
    </xf>
    <xf numFmtId="0" fontId="34" fillId="3" borderId="22" xfId="19" applyFont="1" applyFill="1" applyBorder="1" applyAlignment="1">
      <alignment horizontal="center" vertical="top" wrapText="1"/>
    </xf>
    <xf numFmtId="165" fontId="34" fillId="5" borderId="22" xfId="19" applyNumberFormat="1" applyFont="1" applyFill="1" applyBorder="1" applyAlignment="1">
      <alignment horizontal="center" vertical="center"/>
    </xf>
    <xf numFmtId="9" fontId="34" fillId="3" borderId="22" xfId="20" applyFont="1" applyFill="1" applyBorder="1" applyAlignment="1" applyProtection="1">
      <alignment vertical="top" wrapText="1"/>
    </xf>
    <xf numFmtId="0" fontId="34" fillId="3" borderId="22" xfId="19" applyFont="1" applyFill="1" applyBorder="1"/>
    <xf numFmtId="165" fontId="34" fillId="3" borderId="22" xfId="19" applyNumberFormat="1" applyFont="1" applyFill="1" applyBorder="1" applyAlignment="1">
      <alignment horizontal="center"/>
    </xf>
    <xf numFmtId="0" fontId="33" fillId="3" borderId="22" xfId="19" applyFont="1" applyFill="1" applyBorder="1" applyAlignment="1">
      <alignment vertical="top" wrapText="1"/>
    </xf>
    <xf numFmtId="165" fontId="33" fillId="3" borderId="22" xfId="19" applyNumberFormat="1" applyFont="1" applyFill="1" applyBorder="1" applyAlignment="1">
      <alignment horizontal="center" vertical="top" wrapText="1"/>
    </xf>
    <xf numFmtId="165" fontId="33" fillId="3" borderId="22" xfId="19" applyNumberFormat="1" applyFont="1" applyFill="1" applyBorder="1" applyAlignment="1">
      <alignment horizontal="center"/>
    </xf>
    <xf numFmtId="0" fontId="34" fillId="5" borderId="22" xfId="19" applyFont="1" applyFill="1" applyBorder="1" applyAlignment="1">
      <alignment vertical="top" wrapText="1"/>
    </xf>
    <xf numFmtId="0" fontId="34" fillId="5" borderId="22" xfId="19" applyFont="1" applyFill="1" applyBorder="1" applyAlignment="1">
      <alignment horizontal="center" vertical="top" wrapText="1"/>
    </xf>
    <xf numFmtId="9" fontId="34" fillId="5" borderId="22" xfId="20" applyFont="1" applyFill="1" applyBorder="1" applyAlignment="1" applyProtection="1">
      <alignment horizontal="center" vertical="center" wrapText="1"/>
    </xf>
    <xf numFmtId="0" fontId="34" fillId="3" borderId="22" xfId="19" applyFont="1" applyFill="1" applyBorder="1" applyAlignment="1">
      <alignment horizontal="center" vertical="center"/>
    </xf>
    <xf numFmtId="49" fontId="34" fillId="5" borderId="22" xfId="19" applyNumberFormat="1" applyFont="1" applyFill="1" applyBorder="1" applyAlignment="1">
      <alignment horizontal="center" vertical="center"/>
    </xf>
    <xf numFmtId="0" fontId="33" fillId="5" borderId="22" xfId="19" applyFont="1" applyFill="1" applyBorder="1" applyAlignment="1">
      <alignment vertical="top" wrapText="1"/>
    </xf>
    <xf numFmtId="165" fontId="33" fillId="5" borderId="22" xfId="19" applyNumberFormat="1" applyFont="1" applyFill="1" applyBorder="1" applyAlignment="1">
      <alignment horizontal="center" vertical="center" wrapText="1"/>
    </xf>
    <xf numFmtId="0" fontId="33" fillId="5" borderId="22" xfId="19" applyFont="1" applyFill="1" applyBorder="1" applyAlignment="1">
      <alignment horizontal="center" vertical="center" wrapText="1"/>
    </xf>
    <xf numFmtId="0" fontId="33" fillId="3" borderId="22" xfId="19" applyFont="1" applyFill="1" applyBorder="1" applyAlignment="1">
      <alignment horizontal="center" vertical="center" wrapText="1"/>
    </xf>
    <xf numFmtId="165" fontId="33" fillId="5" borderId="22" xfId="19" applyNumberFormat="1" applyFont="1" applyFill="1" applyBorder="1" applyAlignment="1">
      <alignment horizontal="center" vertical="center"/>
    </xf>
    <xf numFmtId="1" fontId="33" fillId="5" borderId="22" xfId="19" applyNumberFormat="1" applyFont="1" applyFill="1" applyBorder="1" applyAlignment="1">
      <alignment horizontal="center" vertical="top" wrapText="1"/>
    </xf>
    <xf numFmtId="0" fontId="34" fillId="3" borderId="0" xfId="19" applyFont="1" applyFill="1"/>
    <xf numFmtId="1" fontId="33" fillId="3" borderId="22" xfId="19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6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3" fillId="3" borderId="0" xfId="26" applyFont="1" applyFill="1" applyAlignment="1">
      <alignment horizontal="center" vertical="center" wrapText="1"/>
    </xf>
    <xf numFmtId="0" fontId="12" fillId="3" borderId="14" xfId="16" applyFont="1" applyFill="1" applyBorder="1" applyAlignment="1">
      <alignment horizontal="center" vertical="center" wrapText="1"/>
    </xf>
    <xf numFmtId="0" fontId="12" fillId="3" borderId="7" xfId="16" applyFont="1" applyFill="1" applyBorder="1" applyAlignment="1">
      <alignment horizontal="center" vertical="center" wrapText="1"/>
    </xf>
    <xf numFmtId="0" fontId="12" fillId="3" borderId="8" xfId="16" applyFont="1" applyFill="1" applyBorder="1" applyAlignment="1">
      <alignment horizontal="center" vertical="center" wrapText="1"/>
    </xf>
    <xf numFmtId="0" fontId="12" fillId="3" borderId="12" xfId="16" applyFont="1" applyFill="1" applyBorder="1" applyAlignment="1">
      <alignment horizontal="center" vertical="center" wrapText="1"/>
    </xf>
    <xf numFmtId="0" fontId="18" fillId="3" borderId="0" xfId="26" applyFont="1" applyFill="1" applyAlignment="1">
      <alignment horizontal="center" vertical="center" wrapText="1"/>
    </xf>
    <xf numFmtId="0" fontId="24" fillId="3" borderId="0" xfId="26" applyFont="1" applyFill="1" applyAlignment="1">
      <alignment horizontal="center" vertical="center" wrapText="1"/>
    </xf>
    <xf numFmtId="0" fontId="23" fillId="3" borderId="12" xfId="26" applyFont="1" applyFill="1" applyBorder="1" applyAlignment="1">
      <alignment horizontal="center" vertical="center" wrapText="1"/>
    </xf>
    <xf numFmtId="0" fontId="23" fillId="3" borderId="27" xfId="26" applyFont="1" applyFill="1" applyBorder="1" applyAlignment="1">
      <alignment horizontal="center"/>
    </xf>
    <xf numFmtId="0" fontId="23" fillId="3" borderId="27" xfId="26" applyFont="1" applyFill="1" applyBorder="1" applyAlignment="1">
      <alignment horizontal="right" vertical="top"/>
    </xf>
    <xf numFmtId="0" fontId="23" fillId="3" borderId="27" xfId="26" applyFont="1" applyFill="1" applyBorder="1" applyAlignment="1">
      <alignment horizontal="center" vertical="top"/>
    </xf>
    <xf numFmtId="0" fontId="21" fillId="3" borderId="22" xfId="26" applyFont="1" applyFill="1" applyBorder="1" applyAlignment="1">
      <alignment horizontal="center"/>
    </xf>
    <xf numFmtId="0" fontId="13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0" fontId="21" fillId="3" borderId="22" xfId="1" applyFont="1" applyFill="1" applyBorder="1" applyAlignment="1">
      <alignment horizontal="left"/>
    </xf>
    <xf numFmtId="0" fontId="21" fillId="3" borderId="0" xfId="26" applyFont="1" applyFill="1" applyAlignment="1">
      <alignment horizontal="center"/>
    </xf>
    <xf numFmtId="0" fontId="21" fillId="3" borderId="11" xfId="26" applyFont="1" applyFill="1" applyBorder="1" applyAlignment="1">
      <alignment horizontal="center" vertical="center" wrapText="1"/>
    </xf>
    <xf numFmtId="0" fontId="21" fillId="3" borderId="8" xfId="26" applyFont="1" applyFill="1" applyBorder="1" applyAlignment="1">
      <alignment horizontal="center" vertical="center" wrapText="1"/>
    </xf>
    <xf numFmtId="0" fontId="21" fillId="3" borderId="10" xfId="26" applyFont="1" applyFill="1" applyBorder="1" applyAlignment="1">
      <alignment horizontal="center" vertical="center" wrapText="1"/>
    </xf>
    <xf numFmtId="0" fontId="21" fillId="3" borderId="9" xfId="26" applyFont="1" applyFill="1" applyBorder="1" applyAlignment="1">
      <alignment horizontal="center" vertical="center" wrapText="1"/>
    </xf>
    <xf numFmtId="0" fontId="21" fillId="3" borderId="7" xfId="26" applyFont="1" applyFill="1" applyBorder="1" applyAlignment="1">
      <alignment horizontal="center" vertical="center" wrapText="1"/>
    </xf>
    <xf numFmtId="0" fontId="21" fillId="3" borderId="22" xfId="26" applyFont="1" applyFill="1" applyBorder="1" applyAlignment="1">
      <alignment horizontal="center" vertical="center" wrapText="1"/>
    </xf>
    <xf numFmtId="9" fontId="21" fillId="3" borderId="22" xfId="26" applyNumberFormat="1" applyFont="1" applyFill="1" applyBorder="1" applyAlignment="1">
      <alignment horizontal="center" vertical="center"/>
    </xf>
    <xf numFmtId="0" fontId="13" fillId="4" borderId="1" xfId="6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/>
    </xf>
    <xf numFmtId="0" fontId="19" fillId="3" borderId="14" xfId="16" applyFont="1" applyFill="1" applyBorder="1" applyAlignment="1">
      <alignment horizontal="center" vertical="center" wrapText="1"/>
    </xf>
    <xf numFmtId="0" fontId="19" fillId="3" borderId="7" xfId="16" applyFont="1" applyFill="1" applyBorder="1" applyAlignment="1">
      <alignment horizontal="center" vertical="center" wrapText="1"/>
    </xf>
    <xf numFmtId="0" fontId="19" fillId="3" borderId="12" xfId="26" applyFont="1" applyFill="1" applyBorder="1" applyAlignment="1">
      <alignment horizontal="center" vertical="center" wrapText="1"/>
    </xf>
    <xf numFmtId="0" fontId="19" fillId="3" borderId="15" xfId="16" applyFont="1" applyFill="1" applyBorder="1" applyAlignment="1">
      <alignment horizontal="center" vertical="center" wrapText="1"/>
    </xf>
    <xf numFmtId="0" fontId="19" fillId="3" borderId="8" xfId="16" applyFont="1" applyFill="1" applyBorder="1" applyAlignment="1">
      <alignment horizontal="center" vertical="center" wrapText="1"/>
    </xf>
    <xf numFmtId="0" fontId="26" fillId="3" borderId="13" xfId="26" applyFont="1" applyFill="1" applyBorder="1" applyAlignment="1">
      <alignment horizontal="center" vertical="center" wrapText="1"/>
    </xf>
    <xf numFmtId="0" fontId="26" fillId="3" borderId="16" xfId="26" applyFont="1" applyFill="1" applyBorder="1" applyAlignment="1">
      <alignment horizontal="center" vertical="center" wrapText="1"/>
    </xf>
    <xf numFmtId="0" fontId="26" fillId="3" borderId="17" xfId="26" applyFont="1" applyFill="1" applyBorder="1" applyAlignment="1">
      <alignment horizontal="center" vertical="center" wrapText="1"/>
    </xf>
    <xf numFmtId="0" fontId="18" fillId="3" borderId="13" xfId="16" applyFont="1" applyFill="1" applyBorder="1" applyAlignment="1">
      <alignment vertical="center"/>
    </xf>
    <xf numFmtId="0" fontId="18" fillId="3" borderId="17" xfId="16" applyFont="1" applyFill="1" applyBorder="1" applyAlignment="1">
      <alignment vertical="center"/>
    </xf>
    <xf numFmtId="0" fontId="26" fillId="3" borderId="13" xfId="26" applyFont="1" applyFill="1" applyBorder="1" applyAlignment="1">
      <alignment horizontal="center" vertical="center"/>
    </xf>
    <xf numFmtId="0" fontId="26" fillId="3" borderId="16" xfId="26" applyFont="1" applyFill="1" applyBorder="1" applyAlignment="1">
      <alignment horizontal="center" vertical="center"/>
    </xf>
    <xf numFmtId="0" fontId="26" fillId="3" borderId="17" xfId="26" applyFont="1" applyFill="1" applyBorder="1" applyAlignment="1">
      <alignment horizontal="center" vertical="center"/>
    </xf>
    <xf numFmtId="1" fontId="26" fillId="3" borderId="13" xfId="16" applyNumberFormat="1" applyFont="1" applyFill="1" applyBorder="1" applyAlignment="1">
      <alignment horizontal="center" vertical="center"/>
    </xf>
    <xf numFmtId="1" fontId="26" fillId="3" borderId="16" xfId="16" applyNumberFormat="1" applyFont="1" applyFill="1" applyBorder="1" applyAlignment="1">
      <alignment horizontal="center" vertical="center"/>
    </xf>
    <xf numFmtId="1" fontId="26" fillId="3" borderId="17" xfId="16" applyNumberFormat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justify"/>
    </xf>
    <xf numFmtId="0" fontId="12" fillId="3" borderId="14" xfId="34" applyFont="1" applyFill="1" applyBorder="1" applyAlignment="1">
      <alignment horizontal="center" vertical="center" wrapText="1"/>
    </xf>
    <xf numFmtId="0" fontId="12" fillId="3" borderId="18" xfId="34" applyFont="1" applyFill="1" applyBorder="1" applyAlignment="1">
      <alignment horizontal="center" vertical="center" wrapText="1"/>
    </xf>
    <xf numFmtId="0" fontId="12" fillId="3" borderId="14" xfId="26" applyFont="1" applyFill="1" applyBorder="1" applyAlignment="1">
      <alignment horizontal="center" vertical="center" wrapText="1"/>
    </xf>
    <xf numFmtId="0" fontId="12" fillId="3" borderId="7" xfId="26" applyFont="1" applyFill="1" applyBorder="1" applyAlignment="1">
      <alignment horizontal="center" vertical="center" wrapText="1"/>
    </xf>
    <xf numFmtId="0" fontId="12" fillId="3" borderId="7" xfId="34" applyFont="1" applyFill="1" applyBorder="1" applyAlignment="1">
      <alignment horizontal="center" vertical="center" wrapText="1"/>
    </xf>
    <xf numFmtId="0" fontId="18" fillId="3" borderId="0" xfId="19" applyFont="1" applyFill="1" applyAlignment="1">
      <alignment horizontal="center"/>
    </xf>
    <xf numFmtId="0" fontId="19" fillId="3" borderId="22" xfId="19" applyFont="1" applyFill="1" applyBorder="1" applyAlignment="1">
      <alignment horizontal="center" vertical="top" wrapText="1"/>
    </xf>
    <xf numFmtId="0" fontId="19" fillId="3" borderId="22" xfId="19" applyFont="1" applyFill="1" applyBorder="1" applyAlignment="1">
      <alignment horizontal="center" vertical="center" wrapText="1"/>
    </xf>
    <xf numFmtId="0" fontId="19" fillId="3" borderId="0" xfId="19" applyFont="1" applyFill="1" applyAlignment="1">
      <alignment horizontal="left" wrapText="1"/>
    </xf>
    <xf numFmtId="0" fontId="19" fillId="3" borderId="22" xfId="19" applyFont="1" applyFill="1" applyBorder="1" applyAlignment="1">
      <alignment horizontal="left"/>
    </xf>
    <xf numFmtId="0" fontId="19" fillId="3" borderId="0" xfId="19" applyFont="1" applyFill="1" applyAlignment="1">
      <alignment horizontal="left" vertical="top" wrapText="1"/>
    </xf>
    <xf numFmtId="0" fontId="19" fillId="3" borderId="0" xfId="19" applyFont="1" applyFill="1" applyAlignment="1">
      <alignment horizontal="center" vertical="top" wrapText="1"/>
    </xf>
    <xf numFmtId="0" fontId="19" fillId="3" borderId="22" xfId="19" applyFont="1" applyFill="1" applyBorder="1" applyAlignment="1">
      <alignment vertical="center" wrapText="1"/>
    </xf>
    <xf numFmtId="0" fontId="33" fillId="3" borderId="23" xfId="19" applyFont="1" applyFill="1" applyBorder="1" applyAlignment="1">
      <alignment horizontal="center" vertical="center" wrapText="1"/>
    </xf>
    <xf numFmtId="0" fontId="33" fillId="3" borderId="0" xfId="19" applyFont="1" applyFill="1" applyAlignment="1">
      <alignment horizontal="center" wrapText="1"/>
    </xf>
    <xf numFmtId="0" fontId="33" fillId="3" borderId="0" xfId="19" applyFont="1" applyFill="1" applyAlignment="1">
      <alignment horizontal="center"/>
    </xf>
    <xf numFmtId="0" fontId="34" fillId="3" borderId="22" xfId="19" applyFont="1" applyFill="1" applyBorder="1" applyAlignment="1">
      <alignment horizontal="center" vertical="top" wrapText="1"/>
    </xf>
  </cellXfs>
  <cellStyles count="41">
    <cellStyle name="Обычный" xfId="0" builtinId="0"/>
    <cellStyle name="Обычный 10" xfId="26"/>
    <cellStyle name="Обычный 2" xfId="1"/>
    <cellStyle name="Обычный 2 2" xfId="2"/>
    <cellStyle name="Обычный 2 3" xfId="3"/>
    <cellStyle name="Обычный 2 3 2" xfId="21"/>
    <cellStyle name="Обычный 2 3 2 2" xfId="27"/>
    <cellStyle name="Обычный 3" xfId="4"/>
    <cellStyle name="Обычный 3 2" xfId="5"/>
    <cellStyle name="Обычный 3 2 2" xfId="22"/>
    <cellStyle name="Обычный 3 3" xfId="6"/>
    <cellStyle name="Обычный 4" xfId="15"/>
    <cellStyle name="Обычный 4 2" xfId="28"/>
    <cellStyle name="Обычный 5" xfId="17"/>
    <cellStyle name="Обычный 5 2" xfId="29"/>
    <cellStyle name="Обычный 6" xfId="7"/>
    <cellStyle name="Обычный 6 2" xfId="8"/>
    <cellStyle name="Обычный 6 3" xfId="30"/>
    <cellStyle name="Обычный 7" xfId="9"/>
    <cellStyle name="Обычный 8" xfId="18"/>
    <cellStyle name="Обычный 8 2" xfId="31"/>
    <cellStyle name="Обычный 9" xfId="19"/>
    <cellStyle name="Обычный 9 2" xfId="25"/>
    <cellStyle name="Обычный 9 3" xfId="39"/>
    <cellStyle name="Обычный_Лист1" xfId="10"/>
    <cellStyle name="Обычный_Лист1 2" xfId="16"/>
    <cellStyle name="Обычный_ПЭЦ" xfId="32"/>
    <cellStyle name="Обычный_Расчет ХЭХ" xfId="33"/>
    <cellStyle name="Обычный_структура" xfId="34"/>
    <cellStyle name="Процентный" xfId="40" builtinId="5"/>
    <cellStyle name="Процентный 2" xfId="11"/>
    <cellStyle name="Процентный 2 2" xfId="23"/>
    <cellStyle name="Процентный 3" xfId="12"/>
    <cellStyle name="Процентный 3 2" xfId="35"/>
    <cellStyle name="Процентный 4" xfId="13"/>
    <cellStyle name="Процентный 5" xfId="20"/>
    <cellStyle name="Процентный 5 2" xfId="36"/>
    <cellStyle name="Процентный 6" xfId="37"/>
    <cellStyle name="Финансовый 2" xfId="14"/>
    <cellStyle name="Финансовый 2 2" xfId="24"/>
    <cellStyle name="Финансовый 2 2 2" xfId="3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J56"/>
  <sheetViews>
    <sheetView view="pageBreakPreview" topLeftCell="A49" zoomScale="60" zoomScaleNormal="75" workbookViewId="0">
      <selection activeCell="F6" sqref="F6"/>
    </sheetView>
  </sheetViews>
  <sheetFormatPr defaultColWidth="9.33203125" defaultRowHeight="16.5" x14ac:dyDescent="0.3"/>
  <cols>
    <col min="1" max="1" width="5.6640625" style="11" customWidth="1"/>
    <col min="2" max="2" width="30.1640625" style="11" customWidth="1"/>
    <col min="3" max="3" width="11.1640625" style="11" customWidth="1"/>
    <col min="4" max="4" width="29.5" style="11" customWidth="1"/>
    <col min="5" max="5" width="8.83203125" style="11" customWidth="1"/>
    <col min="6" max="6" width="24" style="11" customWidth="1"/>
    <col min="7" max="7" width="8.5" style="11" customWidth="1"/>
    <col min="8" max="8" width="21.6640625" style="11" customWidth="1"/>
    <col min="9" max="9" width="8.6640625" style="11" customWidth="1"/>
    <col min="10" max="10" width="26" style="11" customWidth="1"/>
    <col min="11" max="1024" width="9.33203125" style="11" customWidth="1"/>
    <col min="1025" max="16384" width="9.33203125" style="51"/>
  </cols>
  <sheetData>
    <row r="1" spans="1:1024" x14ac:dyDescent="0.3">
      <c r="B1" s="12"/>
      <c r="C1" s="12"/>
      <c r="D1" s="12"/>
      <c r="E1" s="12"/>
      <c r="F1" s="12"/>
      <c r="G1" s="12"/>
      <c r="H1" s="12"/>
      <c r="I1" s="12"/>
      <c r="K1" s="13" t="s">
        <v>57</v>
      </c>
    </row>
    <row r="2" spans="1:1024" ht="42" customHeight="1" x14ac:dyDescent="0.3">
      <c r="B2" s="234" t="s">
        <v>222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024" x14ac:dyDescent="0.3">
      <c r="B3" s="53" t="s">
        <v>58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024" s="8" customFormat="1" x14ac:dyDescent="0.2">
      <c r="A4" s="14"/>
      <c r="B4" s="17" t="s">
        <v>59</v>
      </c>
      <c r="C4" s="16">
        <f>C5+C6+C7+C8+C9</f>
        <v>121.21999999999998</v>
      </c>
      <c r="D4" s="17" t="s">
        <v>60</v>
      </c>
      <c r="E4" s="16">
        <f>E5+E6+E7+E8+E9</f>
        <v>136.75</v>
      </c>
      <c r="F4" s="17" t="s">
        <v>61</v>
      </c>
      <c r="G4" s="16">
        <f>G5+G6+G7+G8+G9</f>
        <v>183.70000000000002</v>
      </c>
      <c r="H4" s="17" t="s">
        <v>62</v>
      </c>
      <c r="I4" s="16">
        <f>I5+I6+I7+I8+I9</f>
        <v>204.59000000000003</v>
      </c>
      <c r="J4" s="17" t="s">
        <v>63</v>
      </c>
      <c r="K4" s="16">
        <f>K5+K6+K7+K8+K9+K10</f>
        <v>154.69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4" s="8" customFormat="1" ht="33" x14ac:dyDescent="0.2">
      <c r="A5" s="14"/>
      <c r="B5" s="55" t="s">
        <v>253</v>
      </c>
      <c r="C5" s="56">
        <v>49.66</v>
      </c>
      <c r="D5" s="55" t="s">
        <v>217</v>
      </c>
      <c r="E5" s="56">
        <v>22.99</v>
      </c>
      <c r="F5" s="55" t="s">
        <v>254</v>
      </c>
      <c r="G5" s="56">
        <v>115.47</v>
      </c>
      <c r="H5" s="55" t="s">
        <v>182</v>
      </c>
      <c r="I5" s="56">
        <v>101.42</v>
      </c>
      <c r="J5" s="55" t="s">
        <v>183</v>
      </c>
      <c r="K5" s="56">
        <v>60.61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spans="1:1024" s="8" customFormat="1" ht="66" x14ac:dyDescent="0.2">
      <c r="A6" s="14"/>
      <c r="B6" s="55" t="s">
        <v>215</v>
      </c>
      <c r="C6" s="56">
        <v>22.52</v>
      </c>
      <c r="D6" s="55" t="s">
        <v>233</v>
      </c>
      <c r="E6" s="56">
        <v>37.44</v>
      </c>
      <c r="F6" s="55" t="s">
        <v>184</v>
      </c>
      <c r="G6" s="56">
        <v>17.899999999999999</v>
      </c>
      <c r="H6" s="55" t="s">
        <v>219</v>
      </c>
      <c r="I6" s="56">
        <v>45.77</v>
      </c>
      <c r="J6" s="55" t="s">
        <v>185</v>
      </c>
      <c r="K6" s="56">
        <v>5.35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4" s="8" customFormat="1" ht="33" x14ac:dyDescent="0.2">
      <c r="A7" s="14"/>
      <c r="B7" s="55" t="s">
        <v>186</v>
      </c>
      <c r="C7" s="56">
        <v>18.77</v>
      </c>
      <c r="D7" s="55" t="s">
        <v>187</v>
      </c>
      <c r="E7" s="56">
        <v>37.69</v>
      </c>
      <c r="F7" s="55" t="s">
        <v>188</v>
      </c>
      <c r="G7" s="56">
        <v>20.059999999999999</v>
      </c>
      <c r="H7" s="55" t="s">
        <v>186</v>
      </c>
      <c r="I7" s="56">
        <v>18.77</v>
      </c>
      <c r="J7" s="55" t="s">
        <v>172</v>
      </c>
      <c r="K7" s="56">
        <v>25.24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</row>
    <row r="8" spans="1:1024" s="8" customFormat="1" ht="33" x14ac:dyDescent="0.2">
      <c r="A8" s="14"/>
      <c r="B8" s="55" t="s">
        <v>211</v>
      </c>
      <c r="C8" s="56">
        <v>4.08</v>
      </c>
      <c r="D8" s="55" t="s">
        <v>211</v>
      </c>
      <c r="E8" s="56">
        <v>4.08</v>
      </c>
      <c r="F8" s="55" t="s">
        <v>211</v>
      </c>
      <c r="G8" s="56">
        <v>4.08</v>
      </c>
      <c r="H8" s="55" t="s">
        <v>211</v>
      </c>
      <c r="I8" s="56">
        <v>4.08</v>
      </c>
      <c r="J8" s="55" t="s">
        <v>189</v>
      </c>
      <c r="K8" s="56">
        <v>33.22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</row>
    <row r="9" spans="1:1024" s="8" customFormat="1" ht="33" x14ac:dyDescent="0.2">
      <c r="A9" s="14"/>
      <c r="B9" s="55" t="s">
        <v>43</v>
      </c>
      <c r="C9" s="56">
        <v>26.19</v>
      </c>
      <c r="D9" s="55" t="s">
        <v>209</v>
      </c>
      <c r="E9" s="56">
        <v>34.549999999999997</v>
      </c>
      <c r="F9" s="55" t="s">
        <v>43</v>
      </c>
      <c r="G9" s="56">
        <v>26.19</v>
      </c>
      <c r="H9" s="55" t="s">
        <v>209</v>
      </c>
      <c r="I9" s="56">
        <v>34.549999999999997</v>
      </c>
      <c r="J9" s="55" t="s">
        <v>211</v>
      </c>
      <c r="K9" s="56">
        <v>4.08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</row>
    <row r="10" spans="1:1024" s="8" customFormat="1" x14ac:dyDescent="0.2">
      <c r="A10" s="14"/>
      <c r="B10" s="52"/>
      <c r="C10" s="9"/>
      <c r="D10" s="52"/>
      <c r="E10" s="56"/>
      <c r="F10" s="15"/>
      <c r="G10" s="17"/>
      <c r="H10" s="15"/>
      <c r="I10" s="16"/>
      <c r="J10" s="55" t="s">
        <v>43</v>
      </c>
      <c r="K10" s="56">
        <v>26.19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</row>
    <row r="11" spans="1:1024" s="8" customFormat="1" ht="49.5" x14ac:dyDescent="0.2">
      <c r="A11" s="14"/>
      <c r="B11" s="56" t="s">
        <v>176</v>
      </c>
      <c r="C11" s="9">
        <f>C12+C13</f>
        <v>101.46</v>
      </c>
      <c r="D11" s="56" t="s">
        <v>177</v>
      </c>
      <c r="E11" s="9">
        <f>E12+E13</f>
        <v>101.46</v>
      </c>
      <c r="F11" s="17" t="s">
        <v>178</v>
      </c>
      <c r="G11" s="56">
        <f>G12+G13</f>
        <v>101.46</v>
      </c>
      <c r="H11" s="17" t="s">
        <v>179</v>
      </c>
      <c r="I11" s="9">
        <f>I12+I13</f>
        <v>101.46</v>
      </c>
      <c r="J11" s="17" t="s">
        <v>180</v>
      </c>
      <c r="K11" s="56">
        <f>K12+K13</f>
        <v>101.46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</row>
    <row r="12" spans="1:1024" s="8" customFormat="1" ht="33" x14ac:dyDescent="0.2">
      <c r="A12" s="14"/>
      <c r="B12" s="55" t="s">
        <v>191</v>
      </c>
      <c r="C12" s="56">
        <v>19.579999999999998</v>
      </c>
      <c r="D12" s="55" t="s">
        <v>191</v>
      </c>
      <c r="E12" s="56">
        <v>19.579999999999998</v>
      </c>
      <c r="F12" s="55" t="s">
        <v>191</v>
      </c>
      <c r="G12" s="56">
        <v>19.579999999999998</v>
      </c>
      <c r="H12" s="55" t="s">
        <v>191</v>
      </c>
      <c r="I12" s="56">
        <v>19.579999999999998</v>
      </c>
      <c r="J12" s="55" t="s">
        <v>191</v>
      </c>
      <c r="K12" s="56">
        <v>19.579999999999998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</row>
    <row r="13" spans="1:1024" s="8" customFormat="1" ht="33" x14ac:dyDescent="0.2">
      <c r="A13" s="14"/>
      <c r="B13" s="55" t="s">
        <v>192</v>
      </c>
      <c r="C13" s="56">
        <v>81.88</v>
      </c>
      <c r="D13" s="55" t="s">
        <v>192</v>
      </c>
      <c r="E13" s="56">
        <v>81.88</v>
      </c>
      <c r="F13" s="55" t="s">
        <v>192</v>
      </c>
      <c r="G13" s="56">
        <v>81.88</v>
      </c>
      <c r="H13" s="55" t="s">
        <v>192</v>
      </c>
      <c r="I13" s="56">
        <v>81.88</v>
      </c>
      <c r="J13" s="55" t="s">
        <v>192</v>
      </c>
      <c r="K13" s="56">
        <v>81.88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</row>
    <row r="14" spans="1:1024" s="8" customFormat="1" x14ac:dyDescent="0.2">
      <c r="A14" s="14"/>
      <c r="B14" s="56"/>
      <c r="C14" s="9"/>
      <c r="D14" s="56"/>
      <c r="E14" s="56"/>
      <c r="F14" s="17"/>
      <c r="G14" s="17"/>
      <c r="H14" s="17"/>
      <c r="I14" s="16"/>
      <c r="J14" s="17"/>
      <c r="K14" s="1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</row>
    <row r="15" spans="1:1024" s="8" customFormat="1" x14ac:dyDescent="0.2">
      <c r="A15" s="14"/>
      <c r="B15" s="56" t="s">
        <v>65</v>
      </c>
      <c r="C15" s="9">
        <f>SUM(C16:C25)</f>
        <v>239.64000000000004</v>
      </c>
      <c r="D15" s="56" t="s">
        <v>66</v>
      </c>
      <c r="E15" s="9">
        <f>SUM(E16:E25)</f>
        <v>189.66</v>
      </c>
      <c r="F15" s="17" t="s">
        <v>67</v>
      </c>
      <c r="G15" s="16">
        <f>SUM(G16:G25)</f>
        <v>200.61</v>
      </c>
      <c r="H15" s="17" t="s">
        <v>68</v>
      </c>
      <c r="I15" s="16">
        <f>SUM(I16:I25)</f>
        <v>212.85999999999999</v>
      </c>
      <c r="J15" s="17" t="s">
        <v>69</v>
      </c>
      <c r="K15" s="16">
        <f>SUM(K16:K25)</f>
        <v>222.78000000000003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</row>
    <row r="16" spans="1:1024" s="8" customFormat="1" ht="49.5" x14ac:dyDescent="0.2">
      <c r="A16" s="14"/>
      <c r="B16" s="55" t="s">
        <v>12</v>
      </c>
      <c r="C16" s="56">
        <v>34.159999999999997</v>
      </c>
      <c r="D16" s="55" t="s">
        <v>13</v>
      </c>
      <c r="E16" s="56">
        <v>11.81</v>
      </c>
      <c r="F16" s="55" t="s">
        <v>14</v>
      </c>
      <c r="G16" s="56">
        <v>37.97</v>
      </c>
      <c r="H16" s="55" t="s">
        <v>193</v>
      </c>
      <c r="I16" s="56">
        <v>42.63</v>
      </c>
      <c r="J16" s="55" t="s">
        <v>12</v>
      </c>
      <c r="K16" s="56">
        <v>34.159999999999997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</row>
    <row r="17" spans="1:1024" s="8" customFormat="1" ht="49.5" x14ac:dyDescent="0.2">
      <c r="A17" s="14"/>
      <c r="B17" s="55" t="s">
        <v>255</v>
      </c>
      <c r="C17" s="56">
        <v>20.149999999999999</v>
      </c>
      <c r="D17" s="55" t="s">
        <v>212</v>
      </c>
      <c r="E17" s="56">
        <v>24.96</v>
      </c>
      <c r="F17" s="55" t="s">
        <v>256</v>
      </c>
      <c r="G17" s="56">
        <v>18.79</v>
      </c>
      <c r="H17" s="55" t="s">
        <v>181</v>
      </c>
      <c r="I17" s="56">
        <v>60.4</v>
      </c>
      <c r="J17" s="55" t="s">
        <v>243</v>
      </c>
      <c r="K17" s="56">
        <v>36.58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</row>
    <row r="18" spans="1:1024" s="8" customFormat="1" ht="33" x14ac:dyDescent="0.2">
      <c r="A18" s="14"/>
      <c r="B18" s="55" t="s">
        <v>208</v>
      </c>
      <c r="C18" s="56">
        <v>25.88</v>
      </c>
      <c r="D18" s="55" t="s">
        <v>18</v>
      </c>
      <c r="E18" s="56">
        <v>38.96</v>
      </c>
      <c r="F18" s="55" t="s">
        <v>208</v>
      </c>
      <c r="G18" s="56">
        <v>25.88</v>
      </c>
      <c r="H18" s="55" t="s">
        <v>17</v>
      </c>
      <c r="I18" s="56">
        <v>26.5</v>
      </c>
      <c r="J18" s="55" t="s">
        <v>196</v>
      </c>
      <c r="K18" s="56">
        <v>56.21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</row>
    <row r="19" spans="1:1024" s="8" customFormat="1" ht="49.5" x14ac:dyDescent="0.2">
      <c r="A19" s="14"/>
      <c r="B19" s="55" t="s">
        <v>195</v>
      </c>
      <c r="C19" s="56">
        <v>72.430000000000007</v>
      </c>
      <c r="D19" s="55" t="s">
        <v>198</v>
      </c>
      <c r="E19" s="56">
        <v>5.74</v>
      </c>
      <c r="F19" s="55" t="s">
        <v>253</v>
      </c>
      <c r="G19" s="56">
        <v>49.66</v>
      </c>
      <c r="H19" s="55" t="s">
        <v>19</v>
      </c>
      <c r="I19" s="56">
        <v>30.23</v>
      </c>
      <c r="J19" s="55" t="s">
        <v>198</v>
      </c>
      <c r="K19" s="56">
        <v>5.74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</row>
    <row r="20" spans="1:1024" s="8" customFormat="1" ht="49.5" x14ac:dyDescent="0.2">
      <c r="A20" s="14"/>
      <c r="B20" s="55" t="s">
        <v>172</v>
      </c>
      <c r="C20" s="56">
        <v>25.24</v>
      </c>
      <c r="D20" s="55" t="s">
        <v>257</v>
      </c>
      <c r="E20" s="56">
        <v>49.76</v>
      </c>
      <c r="F20" s="55" t="s">
        <v>203</v>
      </c>
      <c r="G20" s="56">
        <v>26.95</v>
      </c>
      <c r="H20" s="55" t="s">
        <v>204</v>
      </c>
      <c r="I20" s="56">
        <v>20.100000000000001</v>
      </c>
      <c r="J20" s="55" t="s">
        <v>199</v>
      </c>
      <c r="K20" s="56">
        <v>8.3000000000000007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</row>
    <row r="21" spans="1:1024" s="8" customFormat="1" ht="33" x14ac:dyDescent="0.2">
      <c r="A21" s="14"/>
      <c r="B21" s="55" t="s">
        <v>201</v>
      </c>
      <c r="C21" s="56">
        <v>20.420000000000002</v>
      </c>
      <c r="D21" s="55" t="s">
        <v>202</v>
      </c>
      <c r="E21" s="56">
        <v>25.43</v>
      </c>
      <c r="F21" s="55" t="s">
        <v>221</v>
      </c>
      <c r="G21" s="56">
        <v>6.81</v>
      </c>
      <c r="H21" s="55" t="s">
        <v>221</v>
      </c>
      <c r="I21" s="56">
        <v>6.81</v>
      </c>
      <c r="J21" s="55" t="s">
        <v>207</v>
      </c>
      <c r="K21" s="56">
        <v>40.43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</row>
    <row r="22" spans="1:1024" s="8" customFormat="1" x14ac:dyDescent="0.2">
      <c r="A22" s="14"/>
      <c r="B22" s="55" t="s">
        <v>221</v>
      </c>
      <c r="C22" s="56">
        <v>6.81</v>
      </c>
      <c r="D22" s="55" t="s">
        <v>221</v>
      </c>
      <c r="E22" s="56">
        <v>6.81</v>
      </c>
      <c r="F22" s="55" t="s">
        <v>209</v>
      </c>
      <c r="G22" s="56">
        <v>34.549999999999997</v>
      </c>
      <c r="H22" s="55" t="s">
        <v>43</v>
      </c>
      <c r="I22" s="56">
        <v>26.19</v>
      </c>
      <c r="J22" s="55" t="s">
        <v>221</v>
      </c>
      <c r="K22" s="56">
        <v>6.81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</row>
    <row r="23" spans="1:1024" s="8" customFormat="1" x14ac:dyDescent="0.2">
      <c r="A23" s="14"/>
      <c r="B23" s="55" t="s">
        <v>209</v>
      </c>
      <c r="C23" s="56">
        <v>34.549999999999997</v>
      </c>
      <c r="D23" s="55" t="s">
        <v>43</v>
      </c>
      <c r="E23" s="56">
        <v>26.19</v>
      </c>
      <c r="F23" s="55"/>
      <c r="G23" s="56"/>
      <c r="H23" s="55"/>
      <c r="I23" s="56"/>
      <c r="J23" s="55" t="s">
        <v>209</v>
      </c>
      <c r="K23" s="56">
        <v>34.549999999999997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</row>
    <row r="24" spans="1:1024" s="8" customFormat="1" x14ac:dyDescent="0.2">
      <c r="A24" s="14"/>
      <c r="B24" s="55"/>
      <c r="C24" s="56"/>
      <c r="D24" s="55"/>
      <c r="E24" s="56"/>
      <c r="F24" s="55"/>
      <c r="G24" s="56"/>
      <c r="H24" s="15"/>
      <c r="I24" s="16"/>
      <c r="J24" s="55"/>
      <c r="K24" s="5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</row>
    <row r="25" spans="1:1024" s="8" customFormat="1" x14ac:dyDescent="0.2">
      <c r="A25" s="14"/>
      <c r="B25" s="17"/>
      <c r="C25" s="16"/>
      <c r="D25" s="17"/>
      <c r="E25" s="17"/>
      <c r="F25" s="17"/>
      <c r="G25" s="17"/>
      <c r="H25" s="17"/>
      <c r="I25" s="16"/>
      <c r="J25" s="17"/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</row>
    <row r="26" spans="1:1024" s="8" customFormat="1" ht="49.5" x14ac:dyDescent="0.2">
      <c r="A26" s="14"/>
      <c r="B26" s="17" t="s">
        <v>176</v>
      </c>
      <c r="C26" s="16">
        <f>C27+C29+C28</f>
        <v>101.46</v>
      </c>
      <c r="D26" s="17" t="s">
        <v>177</v>
      </c>
      <c r="E26" s="16">
        <f>E27+E29+E28</f>
        <v>101.46</v>
      </c>
      <c r="F26" s="17" t="s">
        <v>178</v>
      </c>
      <c r="G26" s="16">
        <f>G27+G29+G28</f>
        <v>101.46</v>
      </c>
      <c r="H26" s="17" t="s">
        <v>179</v>
      </c>
      <c r="I26" s="16">
        <f>I27+I29+I28</f>
        <v>101.46</v>
      </c>
      <c r="J26" s="17" t="s">
        <v>180</v>
      </c>
      <c r="K26" s="16">
        <f>K27+K29+K28</f>
        <v>101.46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</row>
    <row r="27" spans="1:1024" s="8" customFormat="1" ht="33" x14ac:dyDescent="0.2">
      <c r="A27" s="14"/>
      <c r="B27" s="55" t="s">
        <v>191</v>
      </c>
      <c r="C27" s="56">
        <v>19.579999999999998</v>
      </c>
      <c r="D27" s="55" t="s">
        <v>191</v>
      </c>
      <c r="E27" s="56">
        <v>19.579999999999998</v>
      </c>
      <c r="F27" s="55" t="s">
        <v>191</v>
      </c>
      <c r="G27" s="56">
        <v>19.579999999999998</v>
      </c>
      <c r="H27" s="55" t="s">
        <v>191</v>
      </c>
      <c r="I27" s="56">
        <v>19.579999999999998</v>
      </c>
      <c r="J27" s="55" t="s">
        <v>191</v>
      </c>
      <c r="K27" s="56">
        <v>19.579999999999998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</row>
    <row r="28" spans="1:1024" s="8" customFormat="1" ht="33" x14ac:dyDescent="0.2">
      <c r="A28" s="14"/>
      <c r="B28" s="55" t="s">
        <v>192</v>
      </c>
      <c r="C28" s="56">
        <v>81.88</v>
      </c>
      <c r="D28" s="55" t="s">
        <v>192</v>
      </c>
      <c r="E28" s="56">
        <v>81.88</v>
      </c>
      <c r="F28" s="55" t="s">
        <v>192</v>
      </c>
      <c r="G28" s="56">
        <v>81.88</v>
      </c>
      <c r="H28" s="55" t="s">
        <v>192</v>
      </c>
      <c r="I28" s="56">
        <v>81.88</v>
      </c>
      <c r="J28" s="55" t="s">
        <v>192</v>
      </c>
      <c r="K28" s="56">
        <v>81.88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</row>
    <row r="29" spans="1:1024" s="8" customFormat="1" x14ac:dyDescent="0.2">
      <c r="A29" s="14"/>
      <c r="B29" s="17"/>
      <c r="C29" s="16"/>
      <c r="D29" s="17"/>
      <c r="E29" s="17"/>
      <c r="F29" s="17"/>
      <c r="G29" s="17"/>
      <c r="H29" s="17"/>
      <c r="I29" s="16"/>
      <c r="J29" s="17"/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</row>
    <row r="30" spans="1:1024" s="8" customFormat="1" x14ac:dyDescent="0.2">
      <c r="A30" s="14"/>
      <c r="B30" s="53" t="s">
        <v>71</v>
      </c>
      <c r="C30" s="54"/>
      <c r="D30" s="54"/>
      <c r="E30" s="54"/>
      <c r="F30" s="54"/>
      <c r="G30" s="54"/>
      <c r="H30" s="54"/>
      <c r="I30" s="54"/>
      <c r="J30" s="54"/>
      <c r="K30" s="5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</row>
    <row r="31" spans="1:1024" s="8" customFormat="1" x14ac:dyDescent="0.2">
      <c r="A31" s="14"/>
      <c r="B31" s="17" t="s">
        <v>72</v>
      </c>
      <c r="C31" s="16">
        <f>C32+C33+C34+C35+C36</f>
        <v>147.79</v>
      </c>
      <c r="D31" s="17" t="s">
        <v>73</v>
      </c>
      <c r="E31" s="16">
        <f>E32+E33+E34+E35+E36</f>
        <v>132.25</v>
      </c>
      <c r="F31" s="17" t="s">
        <v>74</v>
      </c>
      <c r="G31" s="16">
        <f>G32+G33+G34+G35+G36+G37</f>
        <v>130.87</v>
      </c>
      <c r="H31" s="17" t="s">
        <v>75</v>
      </c>
      <c r="I31" s="16">
        <f>I32+I33+I34+I35+I36</f>
        <v>196.23000000000002</v>
      </c>
      <c r="J31" s="17" t="s">
        <v>76</v>
      </c>
      <c r="K31" s="16">
        <f>K32+K33+K34+K35+K36+K37</f>
        <v>128.57999999999998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</row>
    <row r="32" spans="1:1024" s="8" customFormat="1" ht="49.5" x14ac:dyDescent="0.2">
      <c r="A32" s="14"/>
      <c r="B32" s="55" t="s">
        <v>18</v>
      </c>
      <c r="C32" s="56">
        <v>38.96</v>
      </c>
      <c r="D32" s="55" t="s">
        <v>217</v>
      </c>
      <c r="E32" s="56">
        <v>22.99</v>
      </c>
      <c r="F32" s="55" t="s">
        <v>253</v>
      </c>
      <c r="G32" s="56">
        <v>49.66</v>
      </c>
      <c r="H32" s="55" t="s">
        <v>182</v>
      </c>
      <c r="I32" s="56">
        <v>101.42</v>
      </c>
      <c r="J32" s="55" t="s">
        <v>17</v>
      </c>
      <c r="K32" s="56">
        <v>26.5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</row>
    <row r="33" spans="1:1024" s="8" customFormat="1" ht="33" x14ac:dyDescent="0.2">
      <c r="A33" s="14"/>
      <c r="B33" s="55" t="s">
        <v>19</v>
      </c>
      <c r="C33" s="56">
        <v>30.23</v>
      </c>
      <c r="D33" s="55" t="s">
        <v>250</v>
      </c>
      <c r="E33" s="56">
        <v>41.3</v>
      </c>
      <c r="F33" s="55" t="s">
        <v>215</v>
      </c>
      <c r="G33" s="56">
        <v>22.52</v>
      </c>
      <c r="H33" s="55" t="s">
        <v>219</v>
      </c>
      <c r="I33" s="56">
        <v>45.77</v>
      </c>
      <c r="J33" s="55" t="s">
        <v>19</v>
      </c>
      <c r="K33" s="56">
        <v>30.23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</row>
    <row r="34" spans="1:1024" s="8" customFormat="1" ht="33" x14ac:dyDescent="0.2">
      <c r="A34" s="14"/>
      <c r="B34" s="55" t="s">
        <v>190</v>
      </c>
      <c r="C34" s="56">
        <v>39.97</v>
      </c>
      <c r="D34" s="55" t="s">
        <v>187</v>
      </c>
      <c r="E34" s="56">
        <v>37.69</v>
      </c>
      <c r="F34" s="55" t="s">
        <v>188</v>
      </c>
      <c r="G34" s="56">
        <v>20.059999999999999</v>
      </c>
      <c r="H34" s="55" t="s">
        <v>186</v>
      </c>
      <c r="I34" s="56">
        <v>18.77</v>
      </c>
      <c r="J34" s="55" t="s">
        <v>189</v>
      </c>
      <c r="K34" s="56">
        <v>33.22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</row>
    <row r="35" spans="1:1024" s="8" customFormat="1" ht="33" x14ac:dyDescent="0.2">
      <c r="A35" s="14"/>
      <c r="B35" s="55" t="s">
        <v>211</v>
      </c>
      <c r="C35" s="56">
        <v>4.08</v>
      </c>
      <c r="D35" s="55" t="s">
        <v>211</v>
      </c>
      <c r="E35" s="56">
        <v>4.08</v>
      </c>
      <c r="F35" s="55" t="s">
        <v>211</v>
      </c>
      <c r="G35" s="56">
        <v>4.08</v>
      </c>
      <c r="H35" s="55" t="s">
        <v>211</v>
      </c>
      <c r="I35" s="56">
        <v>4.08</v>
      </c>
      <c r="J35" s="55" t="s">
        <v>211</v>
      </c>
      <c r="K35" s="56">
        <v>4.08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</row>
    <row r="36" spans="1:1024" s="8" customFormat="1" x14ac:dyDescent="0.2">
      <c r="A36" s="14"/>
      <c r="B36" s="55" t="s">
        <v>209</v>
      </c>
      <c r="C36" s="56">
        <v>34.549999999999997</v>
      </c>
      <c r="D36" s="55" t="s">
        <v>43</v>
      </c>
      <c r="E36" s="56">
        <v>26.19</v>
      </c>
      <c r="F36" s="55" t="s">
        <v>209</v>
      </c>
      <c r="G36" s="56">
        <v>34.549999999999997</v>
      </c>
      <c r="H36" s="55" t="s">
        <v>43</v>
      </c>
      <c r="I36" s="56">
        <v>26.19</v>
      </c>
      <c r="J36" s="55" t="s">
        <v>209</v>
      </c>
      <c r="K36" s="56">
        <v>34.549999999999997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</row>
    <row r="37" spans="1:1024" s="8" customFormat="1" x14ac:dyDescent="0.2">
      <c r="A37" s="14"/>
      <c r="B37" s="15"/>
      <c r="C37" s="16"/>
      <c r="D37" s="15"/>
      <c r="E37" s="17"/>
      <c r="F37" s="55"/>
      <c r="G37" s="56"/>
      <c r="H37" s="15"/>
      <c r="I37" s="17"/>
      <c r="J37" s="55"/>
      <c r="K37" s="5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</row>
    <row r="38" spans="1:1024" s="8" customFormat="1" ht="49.5" x14ac:dyDescent="0.2">
      <c r="A38" s="14"/>
      <c r="B38" s="52" t="s">
        <v>176</v>
      </c>
      <c r="C38" s="9">
        <f t="shared" ref="C38" si="0">C39+C40</f>
        <v>101.46</v>
      </c>
      <c r="D38" s="52" t="s">
        <v>177</v>
      </c>
      <c r="E38" s="56">
        <f>E39+E40</f>
        <v>101.46</v>
      </c>
      <c r="F38" s="52" t="s">
        <v>178</v>
      </c>
      <c r="G38" s="9">
        <f t="shared" ref="G38" si="1">G39+G40</f>
        <v>101.46</v>
      </c>
      <c r="H38" s="52" t="s">
        <v>179</v>
      </c>
      <c r="I38" s="56">
        <f t="shared" ref="I38" si="2">I39+I40</f>
        <v>101.46</v>
      </c>
      <c r="J38" s="52" t="s">
        <v>180</v>
      </c>
      <c r="K38" s="9">
        <f t="shared" ref="K38" si="3">K39+K40</f>
        <v>101.46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</row>
    <row r="39" spans="1:1024" s="8" customFormat="1" ht="33" x14ac:dyDescent="0.2">
      <c r="A39" s="14"/>
      <c r="B39" s="55" t="s">
        <v>191</v>
      </c>
      <c r="C39" s="56">
        <v>19.579999999999998</v>
      </c>
      <c r="D39" s="55" t="s">
        <v>191</v>
      </c>
      <c r="E39" s="56">
        <v>19.579999999999998</v>
      </c>
      <c r="F39" s="55" t="s">
        <v>191</v>
      </c>
      <c r="G39" s="56">
        <v>19.579999999999998</v>
      </c>
      <c r="H39" s="55" t="s">
        <v>191</v>
      </c>
      <c r="I39" s="56">
        <v>19.579999999999998</v>
      </c>
      <c r="J39" s="55" t="s">
        <v>191</v>
      </c>
      <c r="K39" s="56">
        <v>19.579999999999998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</row>
    <row r="40" spans="1:1024" s="8" customFormat="1" ht="33" x14ac:dyDescent="0.2">
      <c r="A40" s="14"/>
      <c r="B40" s="55" t="s">
        <v>192</v>
      </c>
      <c r="C40" s="56">
        <v>81.88</v>
      </c>
      <c r="D40" s="55" t="s">
        <v>192</v>
      </c>
      <c r="E40" s="56">
        <v>81.88</v>
      </c>
      <c r="F40" s="55" t="s">
        <v>192</v>
      </c>
      <c r="G40" s="56">
        <v>81.88</v>
      </c>
      <c r="H40" s="55" t="s">
        <v>192</v>
      </c>
      <c r="I40" s="56">
        <v>81.88</v>
      </c>
      <c r="J40" s="55" t="s">
        <v>192</v>
      </c>
      <c r="K40" s="56">
        <v>81.88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</row>
    <row r="41" spans="1:1024" s="8" customFormat="1" x14ac:dyDescent="0.2">
      <c r="A41" s="14"/>
      <c r="B41" s="17"/>
      <c r="C41" s="16"/>
      <c r="D41" s="17"/>
      <c r="E41" s="17"/>
      <c r="F41" s="17"/>
      <c r="G41" s="16"/>
      <c r="H41" s="17"/>
      <c r="I41" s="17"/>
      <c r="J41" s="17"/>
      <c r="K41" s="1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</row>
    <row r="42" spans="1:1024" s="8" customFormat="1" x14ac:dyDescent="0.2">
      <c r="A42" s="14"/>
      <c r="B42" s="17"/>
      <c r="C42" s="16"/>
      <c r="D42" s="17"/>
      <c r="E42" s="17"/>
      <c r="F42" s="17"/>
      <c r="G42" s="16"/>
      <c r="H42" s="17"/>
      <c r="I42" s="17"/>
      <c r="J42" s="17"/>
      <c r="K42" s="1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</row>
    <row r="43" spans="1:1024" s="8" customFormat="1" x14ac:dyDescent="0.2">
      <c r="A43" s="14"/>
      <c r="B43" s="17" t="s">
        <v>77</v>
      </c>
      <c r="C43" s="16">
        <f>SUM(C44:C53)</f>
        <v>204</v>
      </c>
      <c r="D43" s="17" t="s">
        <v>78</v>
      </c>
      <c r="E43" s="16">
        <f>SUM(E44:E53)</f>
        <v>237.59000000000003</v>
      </c>
      <c r="F43" s="17" t="s">
        <v>79</v>
      </c>
      <c r="G43" s="16">
        <f>SUM(G44:G53)</f>
        <v>237.32</v>
      </c>
      <c r="H43" s="17" t="s">
        <v>80</v>
      </c>
      <c r="I43" s="16">
        <f>SUM(I44:I53)</f>
        <v>234.33000000000004</v>
      </c>
      <c r="J43" s="17" t="s">
        <v>81</v>
      </c>
      <c r="K43" s="16">
        <f>SUM(K44:K53)</f>
        <v>196.20999999999998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</row>
    <row r="44" spans="1:1024" s="8" customFormat="1" ht="49.5" x14ac:dyDescent="0.2">
      <c r="A44" s="14"/>
      <c r="B44" s="55" t="s">
        <v>15</v>
      </c>
      <c r="C44" s="56">
        <v>36.64</v>
      </c>
      <c r="D44" s="55" t="s">
        <v>13</v>
      </c>
      <c r="E44" s="56">
        <v>11.81</v>
      </c>
      <c r="F44" s="55" t="s">
        <v>14</v>
      </c>
      <c r="G44" s="56">
        <v>37.97</v>
      </c>
      <c r="H44" s="55" t="s">
        <v>12</v>
      </c>
      <c r="I44" s="56">
        <v>34.18</v>
      </c>
      <c r="J44" s="55" t="s">
        <v>262</v>
      </c>
      <c r="K44" s="56">
        <v>15.23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</row>
    <row r="45" spans="1:1024" s="8" customFormat="1" ht="66" x14ac:dyDescent="0.2">
      <c r="A45" s="14"/>
      <c r="B45" s="55" t="s">
        <v>171</v>
      </c>
      <c r="C45" s="56">
        <v>11.2</v>
      </c>
      <c r="D45" s="55" t="s">
        <v>258</v>
      </c>
      <c r="E45" s="56">
        <v>64.900000000000006</v>
      </c>
      <c r="F45" s="55" t="s">
        <v>251</v>
      </c>
      <c r="G45" s="56">
        <v>30.46</v>
      </c>
      <c r="H45" s="55" t="s">
        <v>252</v>
      </c>
      <c r="I45" s="56">
        <v>29.91</v>
      </c>
      <c r="J45" s="55" t="s">
        <v>261</v>
      </c>
      <c r="K45" s="56">
        <v>20.82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</row>
    <row r="46" spans="1:1024" s="8" customFormat="1" ht="33" x14ac:dyDescent="0.2">
      <c r="A46" s="14"/>
      <c r="B46" s="55" t="s">
        <v>208</v>
      </c>
      <c r="C46" s="56">
        <v>25.88</v>
      </c>
      <c r="D46" s="55" t="s">
        <v>18</v>
      </c>
      <c r="E46" s="56">
        <v>38.96</v>
      </c>
      <c r="F46" s="55" t="s">
        <v>218</v>
      </c>
      <c r="G46" s="56">
        <v>115.47</v>
      </c>
      <c r="H46" s="55" t="s">
        <v>183</v>
      </c>
      <c r="I46" s="56">
        <v>60.61</v>
      </c>
      <c r="J46" s="55" t="s">
        <v>208</v>
      </c>
      <c r="K46" s="56">
        <v>25.88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</row>
    <row r="47" spans="1:1024" s="8" customFormat="1" ht="49.5" x14ac:dyDescent="0.2">
      <c r="A47" s="14"/>
      <c r="B47" s="55" t="s">
        <v>197</v>
      </c>
      <c r="C47" s="56">
        <v>59.38</v>
      </c>
      <c r="D47" s="55" t="s">
        <v>185</v>
      </c>
      <c r="E47" s="56">
        <v>5.35</v>
      </c>
      <c r="F47" s="55" t="s">
        <v>201</v>
      </c>
      <c r="G47" s="56">
        <v>20.420000000000002</v>
      </c>
      <c r="H47" s="55" t="s">
        <v>259</v>
      </c>
      <c r="I47" s="56">
        <v>5.35</v>
      </c>
      <c r="J47" s="55" t="s">
        <v>260</v>
      </c>
      <c r="K47" s="56">
        <v>46.81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</row>
    <row r="48" spans="1:1024" s="8" customFormat="1" ht="33" x14ac:dyDescent="0.2">
      <c r="A48" s="14"/>
      <c r="B48" s="55" t="s">
        <v>200</v>
      </c>
      <c r="C48" s="56">
        <v>3.12</v>
      </c>
      <c r="D48" s="55" t="s">
        <v>257</v>
      </c>
      <c r="E48" s="56">
        <v>49.78</v>
      </c>
      <c r="F48" s="55" t="s">
        <v>221</v>
      </c>
      <c r="G48" s="56">
        <v>6.81</v>
      </c>
      <c r="H48" s="55" t="s">
        <v>172</v>
      </c>
      <c r="I48" s="56">
        <v>25.24</v>
      </c>
      <c r="J48" s="55" t="s">
        <v>198</v>
      </c>
      <c r="K48" s="56">
        <v>5.74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</row>
    <row r="49" spans="1:1024" s="8" customFormat="1" ht="49.5" x14ac:dyDescent="0.2">
      <c r="A49" s="14"/>
      <c r="B49" s="55" t="s">
        <v>206</v>
      </c>
      <c r="C49" s="56">
        <v>34.78</v>
      </c>
      <c r="D49" s="55" t="s">
        <v>202</v>
      </c>
      <c r="E49" s="56">
        <v>25.43</v>
      </c>
      <c r="F49" s="55" t="s">
        <v>43</v>
      </c>
      <c r="G49" s="56">
        <v>26.19</v>
      </c>
      <c r="H49" s="55" t="s">
        <v>205</v>
      </c>
      <c r="I49" s="56">
        <v>37.68</v>
      </c>
      <c r="J49" s="55" t="s">
        <v>199</v>
      </c>
      <c r="K49" s="56">
        <v>8.3000000000000007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</row>
    <row r="50" spans="1:1024" s="8" customFormat="1" ht="33" x14ac:dyDescent="0.2">
      <c r="A50" s="14"/>
      <c r="B50" s="55" t="s">
        <v>221</v>
      </c>
      <c r="C50" s="56">
        <v>6.81</v>
      </c>
      <c r="D50" s="55" t="s">
        <v>221</v>
      </c>
      <c r="E50" s="56">
        <v>6.81</v>
      </c>
      <c r="F50" s="55"/>
      <c r="G50" s="56"/>
      <c r="H50" s="55" t="s">
        <v>221</v>
      </c>
      <c r="I50" s="56">
        <v>6.81</v>
      </c>
      <c r="J50" s="55" t="s">
        <v>207</v>
      </c>
      <c r="K50" s="56">
        <v>40.43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</row>
    <row r="51" spans="1:1024" s="8" customFormat="1" x14ac:dyDescent="0.2">
      <c r="A51" s="14"/>
      <c r="B51" s="55" t="s">
        <v>43</v>
      </c>
      <c r="C51" s="56">
        <v>26.19</v>
      </c>
      <c r="D51" s="55" t="s">
        <v>209</v>
      </c>
      <c r="E51" s="56">
        <v>34.549999999999997</v>
      </c>
      <c r="F51" s="15"/>
      <c r="G51" s="16"/>
      <c r="H51" s="55" t="s">
        <v>209</v>
      </c>
      <c r="I51" s="56">
        <v>34.549999999999997</v>
      </c>
      <c r="J51" s="55" t="s">
        <v>221</v>
      </c>
      <c r="K51" s="56">
        <v>6.81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</row>
    <row r="52" spans="1:1024" s="8" customFormat="1" x14ac:dyDescent="0.2">
      <c r="A52" s="14"/>
      <c r="B52" s="55"/>
      <c r="C52" s="56"/>
      <c r="D52" s="55"/>
      <c r="E52" s="56"/>
      <c r="F52" s="15"/>
      <c r="G52" s="16"/>
      <c r="H52" s="55"/>
      <c r="I52" s="56"/>
      <c r="J52" s="55" t="s">
        <v>43</v>
      </c>
      <c r="K52" s="56">
        <v>26.19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</row>
    <row r="53" spans="1:1024" s="8" customFormat="1" x14ac:dyDescent="0.2">
      <c r="A53" s="14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</row>
    <row r="54" spans="1:1024" s="8" customFormat="1" ht="49.5" x14ac:dyDescent="0.2">
      <c r="A54" s="14"/>
      <c r="B54" s="17" t="s">
        <v>176</v>
      </c>
      <c r="C54" s="16">
        <f t="shared" ref="C54" si="4">C55+C56</f>
        <v>101.46</v>
      </c>
      <c r="D54" s="17" t="s">
        <v>177</v>
      </c>
      <c r="E54" s="16">
        <f t="shared" ref="E54" si="5">E55+E56</f>
        <v>101.46</v>
      </c>
      <c r="F54" s="17" t="s">
        <v>178</v>
      </c>
      <c r="G54" s="16">
        <f t="shared" ref="G54" si="6">G55+G56</f>
        <v>101.46</v>
      </c>
      <c r="H54" s="17" t="s">
        <v>179</v>
      </c>
      <c r="I54" s="16">
        <f t="shared" ref="I54" si="7">I55+I56</f>
        <v>101.46</v>
      </c>
      <c r="J54" s="17" t="s">
        <v>180</v>
      </c>
      <c r="K54" s="16">
        <f t="shared" ref="K54" si="8">K55+K56</f>
        <v>101.46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</row>
    <row r="55" spans="1:1024" s="19" customFormat="1" ht="33" x14ac:dyDescent="0.2">
      <c r="B55" s="55" t="s">
        <v>191</v>
      </c>
      <c r="C55" s="56">
        <v>19.579999999999998</v>
      </c>
      <c r="D55" s="55" t="s">
        <v>191</v>
      </c>
      <c r="E55" s="56">
        <v>19.579999999999998</v>
      </c>
      <c r="F55" s="55" t="s">
        <v>191</v>
      </c>
      <c r="G55" s="56">
        <v>19.579999999999998</v>
      </c>
      <c r="H55" s="55" t="s">
        <v>191</v>
      </c>
      <c r="I55" s="56">
        <v>19.579999999999998</v>
      </c>
      <c r="J55" s="55" t="s">
        <v>191</v>
      </c>
      <c r="K55" s="56">
        <v>19.579999999999998</v>
      </c>
    </row>
    <row r="56" spans="1:1024" s="19" customFormat="1" ht="33" x14ac:dyDescent="0.2">
      <c r="B56" s="55" t="s">
        <v>192</v>
      </c>
      <c r="C56" s="56">
        <v>81.88</v>
      </c>
      <c r="D56" s="55" t="s">
        <v>192</v>
      </c>
      <c r="E56" s="56">
        <v>81.88</v>
      </c>
      <c r="F56" s="55" t="s">
        <v>192</v>
      </c>
      <c r="G56" s="56">
        <v>81.88</v>
      </c>
      <c r="H56" s="55" t="s">
        <v>192</v>
      </c>
      <c r="I56" s="56">
        <v>81.88</v>
      </c>
      <c r="J56" s="55" t="s">
        <v>192</v>
      </c>
      <c r="K56" s="56">
        <v>81.88</v>
      </c>
    </row>
  </sheetData>
  <mergeCells count="2">
    <mergeCell ref="B2:K2"/>
    <mergeCell ref="C3:K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7" firstPageNumber="0" orientation="portrait" horizontalDpi="300" verticalDpi="300" r:id="rId1"/>
  <rowBreaks count="2" manualBreakCount="2">
    <brk id="29" max="16383" man="1"/>
    <brk id="5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7"/>
  <sheetViews>
    <sheetView view="pageBreakPreview" zoomScale="60" zoomScaleNormal="100" workbookViewId="0">
      <selection activeCell="P12" sqref="P12:P14"/>
    </sheetView>
  </sheetViews>
  <sheetFormatPr defaultColWidth="9.33203125" defaultRowHeight="16.5" x14ac:dyDescent="0.3"/>
  <cols>
    <col min="1" max="1" width="22.33203125" style="188" customWidth="1"/>
    <col min="2" max="11" width="10.83203125" style="188" customWidth="1"/>
    <col min="12" max="12" width="14" style="188" customWidth="1"/>
    <col min="13" max="13" width="15.33203125" style="188" customWidth="1"/>
    <col min="14" max="14" width="10.83203125" style="188" customWidth="1"/>
    <col min="15" max="15" width="15.5" style="188" customWidth="1"/>
    <col min="16" max="16" width="19.1640625" style="188" bestFit="1" customWidth="1"/>
    <col min="17" max="1024" width="10.83203125" style="188" customWidth="1"/>
    <col min="1025" max="16384" width="9.33203125" style="189"/>
  </cols>
  <sheetData>
    <row r="2" spans="1:16" s="189" customFormat="1" x14ac:dyDescent="0.3">
      <c r="A2" s="287" t="s">
        <v>738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188"/>
    </row>
    <row r="3" spans="1:16" s="189" customFormat="1" ht="17.25" thickBot="1" x14ac:dyDescent="0.35">
      <c r="A3" s="188"/>
      <c r="B3" s="188"/>
      <c r="C3" s="188"/>
      <c r="D3" s="188">
        <f>D6/B6</f>
        <v>0.89397549809241195</v>
      </c>
      <c r="E3" s="188">
        <f>E6/C6</f>
        <v>0.90441176470588236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s="189" customFormat="1" ht="133.5" customHeight="1" thickBot="1" x14ac:dyDescent="0.25">
      <c r="A4" s="193"/>
      <c r="B4" s="294" t="s">
        <v>739</v>
      </c>
      <c r="C4" s="294"/>
      <c r="D4" s="294" t="s">
        <v>740</v>
      </c>
      <c r="E4" s="294"/>
      <c r="F4" s="294" t="s">
        <v>714</v>
      </c>
      <c r="G4" s="294"/>
      <c r="H4" s="294"/>
      <c r="I4" s="294"/>
      <c r="J4" s="294"/>
      <c r="K4" s="294" t="s">
        <v>741</v>
      </c>
      <c r="L4" s="294"/>
      <c r="M4" s="294"/>
      <c r="N4" s="294"/>
      <c r="O4" s="294"/>
      <c r="P4" s="194" t="s">
        <v>780</v>
      </c>
    </row>
    <row r="5" spans="1:16" s="189" customFormat="1" ht="33.75" thickBot="1" x14ac:dyDescent="0.25">
      <c r="A5" s="190" t="s">
        <v>742</v>
      </c>
      <c r="B5" s="190" t="s">
        <v>743</v>
      </c>
      <c r="C5" s="190" t="s">
        <v>744</v>
      </c>
      <c r="D5" s="190" t="s">
        <v>743</v>
      </c>
      <c r="E5" s="190" t="s">
        <v>744</v>
      </c>
      <c r="F5" s="190" t="s">
        <v>719</v>
      </c>
      <c r="G5" s="190" t="s">
        <v>724</v>
      </c>
      <c r="H5" s="190" t="s">
        <v>728</v>
      </c>
      <c r="I5" s="190" t="s">
        <v>732</v>
      </c>
      <c r="J5" s="190" t="s">
        <v>736</v>
      </c>
      <c r="K5" s="190" t="s">
        <v>717</v>
      </c>
      <c r="L5" s="190" t="s">
        <v>722</v>
      </c>
      <c r="M5" s="190" t="s">
        <v>726</v>
      </c>
      <c r="N5" s="190" t="s">
        <v>730</v>
      </c>
      <c r="O5" s="190" t="s">
        <v>734</v>
      </c>
      <c r="P5" s="195" t="s">
        <v>156</v>
      </c>
    </row>
    <row r="6" spans="1:16" s="189" customFormat="1" ht="33.75" thickBot="1" x14ac:dyDescent="0.35">
      <c r="A6" s="190" t="s">
        <v>745</v>
      </c>
      <c r="B6" s="190">
        <v>2359</v>
      </c>
      <c r="C6" s="190">
        <v>2720</v>
      </c>
      <c r="D6" s="196">
        <v>2108.8881999999999</v>
      </c>
      <c r="E6" s="190">
        <v>2460</v>
      </c>
      <c r="F6" s="190">
        <v>1500</v>
      </c>
      <c r="G6" s="190">
        <v>1800</v>
      </c>
      <c r="H6" s="190">
        <v>2000</v>
      </c>
      <c r="I6" s="190">
        <v>2200</v>
      </c>
      <c r="J6" s="190">
        <v>2500</v>
      </c>
      <c r="K6" s="291" t="s">
        <v>746</v>
      </c>
      <c r="L6" s="291"/>
      <c r="M6" s="291"/>
      <c r="N6" s="291"/>
      <c r="O6" s="291"/>
      <c r="P6" s="197">
        <v>2000</v>
      </c>
    </row>
    <row r="7" spans="1:16" s="189" customFormat="1" ht="17.25" thickBot="1" x14ac:dyDescent="0.35">
      <c r="A7" s="190" t="s">
        <v>747</v>
      </c>
      <c r="B7" s="190">
        <v>77</v>
      </c>
      <c r="C7" s="190">
        <v>90</v>
      </c>
      <c r="D7" s="196">
        <v>100.157</v>
      </c>
      <c r="E7" s="190">
        <v>121</v>
      </c>
      <c r="F7" s="190">
        <v>75</v>
      </c>
      <c r="G7" s="190">
        <v>90</v>
      </c>
      <c r="H7" s="190">
        <v>100</v>
      </c>
      <c r="I7" s="190">
        <v>110</v>
      </c>
      <c r="J7" s="190">
        <v>125</v>
      </c>
      <c r="K7" s="291" t="s">
        <v>746</v>
      </c>
      <c r="L7" s="291"/>
      <c r="M7" s="291"/>
      <c r="N7" s="291"/>
      <c r="O7" s="291"/>
      <c r="P7" s="197">
        <v>100</v>
      </c>
    </row>
    <row r="8" spans="1:16" s="189" customFormat="1" ht="17.25" thickBot="1" x14ac:dyDescent="0.35">
      <c r="A8" s="190" t="s">
        <v>748</v>
      </c>
      <c r="B8" s="190">
        <v>79</v>
      </c>
      <c r="C8" s="190">
        <v>92</v>
      </c>
      <c r="D8" s="196">
        <v>64.67240000000001</v>
      </c>
      <c r="E8" s="190">
        <v>76</v>
      </c>
      <c r="F8" s="190">
        <v>50</v>
      </c>
      <c r="G8" s="190">
        <v>60</v>
      </c>
      <c r="H8" s="190">
        <v>67</v>
      </c>
      <c r="I8" s="190">
        <v>74</v>
      </c>
      <c r="J8" s="190">
        <v>84</v>
      </c>
      <c r="K8" s="198" t="s">
        <v>746</v>
      </c>
      <c r="L8" s="199"/>
      <c r="M8" s="200"/>
      <c r="N8" s="200"/>
      <c r="O8" s="201"/>
      <c r="P8" s="197">
        <v>67</v>
      </c>
    </row>
    <row r="9" spans="1:16" s="189" customFormat="1" ht="17.25" thickBot="1" x14ac:dyDescent="0.35">
      <c r="A9" s="190" t="s">
        <v>749</v>
      </c>
      <c r="B9" s="190">
        <v>335</v>
      </c>
      <c r="C9" s="190">
        <v>383</v>
      </c>
      <c r="D9" s="196">
        <v>276.03960000000001</v>
      </c>
      <c r="E9" s="190">
        <v>317</v>
      </c>
      <c r="F9" s="190">
        <v>188</v>
      </c>
      <c r="G9" s="190">
        <v>225</v>
      </c>
      <c r="H9" s="190">
        <v>250</v>
      </c>
      <c r="I9" s="190">
        <v>275</v>
      </c>
      <c r="J9" s="190">
        <v>313</v>
      </c>
      <c r="K9" s="291" t="s">
        <v>746</v>
      </c>
      <c r="L9" s="291"/>
      <c r="M9" s="291"/>
      <c r="N9" s="291"/>
      <c r="O9" s="291"/>
      <c r="P9" s="197">
        <v>250</v>
      </c>
    </row>
    <row r="10" spans="1:16" s="189" customFormat="1" ht="17.25" thickBot="1" x14ac:dyDescent="0.35">
      <c r="A10" s="190" t="s">
        <v>750</v>
      </c>
      <c r="B10" s="196" t="s">
        <v>751</v>
      </c>
      <c r="C10" s="196" t="s">
        <v>752</v>
      </c>
      <c r="D10" s="196">
        <v>23.003300000000003</v>
      </c>
      <c r="E10" s="196" t="s">
        <v>753</v>
      </c>
      <c r="F10" s="190" t="s">
        <v>720</v>
      </c>
      <c r="G10" s="190" t="s">
        <v>725</v>
      </c>
      <c r="H10" s="190" t="s">
        <v>729</v>
      </c>
      <c r="I10" s="190" t="s">
        <v>733</v>
      </c>
      <c r="J10" s="190" t="s">
        <v>737</v>
      </c>
      <c r="K10" s="191" t="s">
        <v>718</v>
      </c>
      <c r="L10" s="191" t="s">
        <v>723</v>
      </c>
      <c r="M10" s="191" t="s">
        <v>727</v>
      </c>
      <c r="N10" s="191" t="s">
        <v>731</v>
      </c>
      <c r="O10" s="191" t="s">
        <v>735</v>
      </c>
      <c r="P10" s="197" t="s">
        <v>729</v>
      </c>
    </row>
    <row r="11" spans="1:16" s="189" customFormat="1" ht="33" customHeight="1" thickBot="1" x14ac:dyDescent="0.25">
      <c r="A11" s="293" t="s">
        <v>754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</row>
    <row r="12" spans="1:16" s="189" customFormat="1" ht="17.25" thickBot="1" x14ac:dyDescent="0.35">
      <c r="A12" s="190" t="s">
        <v>747</v>
      </c>
      <c r="B12" s="202">
        <f t="shared" ref="B12:J12" si="0">B7*4/B6</f>
        <v>0.13056379821958458</v>
      </c>
      <c r="C12" s="202">
        <f t="shared" si="0"/>
        <v>0.13235294117647059</v>
      </c>
      <c r="D12" s="203">
        <v>0.2</v>
      </c>
      <c r="E12" s="202">
        <f t="shared" si="0"/>
        <v>0.1967479674796748</v>
      </c>
      <c r="F12" s="202">
        <f t="shared" si="0"/>
        <v>0.2</v>
      </c>
      <c r="G12" s="202">
        <f t="shared" si="0"/>
        <v>0.2</v>
      </c>
      <c r="H12" s="202">
        <f t="shared" si="0"/>
        <v>0.2</v>
      </c>
      <c r="I12" s="202">
        <f t="shared" si="0"/>
        <v>0.2</v>
      </c>
      <c r="J12" s="202">
        <f t="shared" si="0"/>
        <v>0.2</v>
      </c>
      <c r="K12" s="202"/>
      <c r="L12" s="202"/>
      <c r="M12" s="202"/>
      <c r="N12" s="202"/>
      <c r="O12" s="202"/>
      <c r="P12" s="204">
        <v>0.2</v>
      </c>
    </row>
    <row r="13" spans="1:16" s="189" customFormat="1" ht="17.25" thickBot="1" x14ac:dyDescent="0.35">
      <c r="A13" s="190" t="s">
        <v>748</v>
      </c>
      <c r="B13" s="202">
        <f t="shared" ref="B13:J13" si="1">B8*9/B6</f>
        <v>0.301398897838067</v>
      </c>
      <c r="C13" s="202">
        <f t="shared" si="1"/>
        <v>0.30441176470588233</v>
      </c>
      <c r="D13" s="203">
        <v>0.28000000000000003</v>
      </c>
      <c r="E13" s="202">
        <f t="shared" si="1"/>
        <v>0.2780487804878049</v>
      </c>
      <c r="F13" s="202">
        <f t="shared" si="1"/>
        <v>0.3</v>
      </c>
      <c r="G13" s="202">
        <f t="shared" si="1"/>
        <v>0.3</v>
      </c>
      <c r="H13" s="202">
        <f t="shared" si="1"/>
        <v>0.30149999999999999</v>
      </c>
      <c r="I13" s="202">
        <f t="shared" si="1"/>
        <v>0.30272727272727273</v>
      </c>
      <c r="J13" s="202">
        <f t="shared" si="1"/>
        <v>0.3024</v>
      </c>
      <c r="K13" s="202"/>
      <c r="L13" s="202"/>
      <c r="M13" s="202"/>
      <c r="N13" s="202"/>
      <c r="O13" s="202"/>
      <c r="P13" s="205">
        <v>0.3</v>
      </c>
    </row>
    <row r="14" spans="1:16" s="189" customFormat="1" ht="17.25" thickBot="1" x14ac:dyDescent="0.35">
      <c r="A14" s="190" t="s">
        <v>749</v>
      </c>
      <c r="B14" s="202">
        <f t="shared" ref="B14:J14" si="2">B9*4/B6</f>
        <v>0.56803730394234841</v>
      </c>
      <c r="C14" s="202">
        <f t="shared" si="2"/>
        <v>0.56323529411764706</v>
      </c>
      <c r="D14" s="203">
        <v>0.52</v>
      </c>
      <c r="E14" s="202">
        <f t="shared" si="2"/>
        <v>0.51544715447154477</v>
      </c>
      <c r="F14" s="202">
        <f t="shared" si="2"/>
        <v>0.5013333333333333</v>
      </c>
      <c r="G14" s="202">
        <f t="shared" si="2"/>
        <v>0.5</v>
      </c>
      <c r="H14" s="202">
        <f t="shared" si="2"/>
        <v>0.5</v>
      </c>
      <c r="I14" s="202">
        <f t="shared" si="2"/>
        <v>0.5</v>
      </c>
      <c r="J14" s="202">
        <f t="shared" si="2"/>
        <v>0.50080000000000002</v>
      </c>
      <c r="K14" s="202"/>
      <c r="L14" s="202"/>
      <c r="M14" s="202"/>
      <c r="N14" s="202"/>
      <c r="O14" s="202"/>
      <c r="P14" s="205">
        <v>0.5</v>
      </c>
    </row>
    <row r="15" spans="1:16" s="189" customFormat="1" ht="15.6" customHeight="1" x14ac:dyDescent="0.3">
      <c r="A15" s="292" t="s">
        <v>755</v>
      </c>
      <c r="B15" s="292"/>
      <c r="C15" s="292"/>
      <c r="D15" s="292"/>
      <c r="E15" s="292"/>
      <c r="F15" s="292"/>
      <c r="G15" s="188"/>
      <c r="H15" s="188"/>
      <c r="I15" s="188"/>
      <c r="J15" s="188"/>
      <c r="K15" s="188"/>
      <c r="L15" s="188"/>
      <c r="M15" s="188"/>
      <c r="N15" s="188"/>
      <c r="O15" s="188"/>
      <c r="P15" s="188"/>
    </row>
    <row r="16" spans="1:16" s="189" customFormat="1" ht="15.6" customHeight="1" x14ac:dyDescent="0.3">
      <c r="A16" s="292" t="s">
        <v>756</v>
      </c>
      <c r="B16" s="292"/>
      <c r="C16" s="292"/>
      <c r="D16" s="292"/>
      <c r="E16" s="292"/>
      <c r="F16" s="292"/>
      <c r="G16" s="188"/>
      <c r="H16" s="188"/>
      <c r="I16" s="188"/>
      <c r="J16" s="188"/>
      <c r="K16" s="188"/>
      <c r="L16" s="188"/>
      <c r="M16" s="188"/>
      <c r="N16" s="188"/>
      <c r="O16" s="188"/>
      <c r="P16" s="188"/>
    </row>
    <row r="17" spans="1:16" s="189" customFormat="1" ht="12.75" customHeight="1" x14ac:dyDescent="0.3">
      <c r="A17" s="290" t="s">
        <v>825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</row>
  </sheetData>
  <mergeCells count="12">
    <mergeCell ref="K6:O6"/>
    <mergeCell ref="A11:P11"/>
    <mergeCell ref="A2:O2"/>
    <mergeCell ref="B4:C4"/>
    <mergeCell ref="D4:E4"/>
    <mergeCell ref="F4:J4"/>
    <mergeCell ref="K4:O4"/>
    <mergeCell ref="A17:P17"/>
    <mergeCell ref="K7:O7"/>
    <mergeCell ref="K9:O9"/>
    <mergeCell ref="A15:F15"/>
    <mergeCell ref="A16:F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view="pageBreakPreview" topLeftCell="A10" zoomScale="60" zoomScaleNormal="100" workbookViewId="0">
      <selection activeCell="F22" sqref="F22"/>
    </sheetView>
  </sheetViews>
  <sheetFormatPr defaultColWidth="9.33203125" defaultRowHeight="12.75" x14ac:dyDescent="0.2"/>
  <cols>
    <col min="1" max="1" width="9.33203125" style="227" customWidth="1"/>
    <col min="2" max="2" width="35.33203125" style="227" customWidth="1"/>
    <col min="3" max="3" width="10.1640625" style="227" customWidth="1"/>
    <col min="4" max="4" width="10.83203125" style="227" customWidth="1"/>
    <col min="5" max="5" width="23.5" style="227" customWidth="1"/>
    <col min="6" max="6" width="23.83203125" style="227" customWidth="1"/>
    <col min="7" max="7" width="15.5" style="227" customWidth="1"/>
    <col min="8" max="8" width="12" style="227" customWidth="1"/>
    <col min="9" max="1025" width="9.33203125" style="227" customWidth="1"/>
    <col min="1026" max="16384" width="9.33203125" style="206"/>
  </cols>
  <sheetData>
    <row r="1" spans="2:8" s="206" customFormat="1" ht="45.6" customHeight="1" x14ac:dyDescent="0.2">
      <c r="B1" s="296" t="s">
        <v>826</v>
      </c>
      <c r="C1" s="296"/>
      <c r="D1" s="296"/>
      <c r="E1" s="296"/>
      <c r="F1" s="296"/>
      <c r="G1" s="296"/>
      <c r="H1" s="296"/>
    </row>
    <row r="2" spans="2:8" s="206" customFormat="1" x14ac:dyDescent="0.2">
      <c r="B2" s="297" t="s">
        <v>757</v>
      </c>
      <c r="C2" s="297"/>
      <c r="D2" s="297"/>
      <c r="E2" s="297"/>
      <c r="F2" s="297"/>
      <c r="G2" s="297"/>
      <c r="H2" s="297"/>
    </row>
    <row r="4" spans="2:8" s="206" customFormat="1" ht="28.9" customHeight="1" x14ac:dyDescent="0.2">
      <c r="B4" s="295" t="s">
        <v>758</v>
      </c>
      <c r="C4" s="295"/>
      <c r="D4" s="295"/>
      <c r="E4" s="295"/>
      <c r="F4" s="295"/>
      <c r="G4" s="295"/>
      <c r="H4" s="295"/>
    </row>
    <row r="5" spans="2:8" s="206" customFormat="1" ht="46.5" customHeight="1" x14ac:dyDescent="0.2">
      <c r="B5" s="207" t="s">
        <v>107</v>
      </c>
      <c r="C5" s="298" t="s">
        <v>759</v>
      </c>
      <c r="D5" s="298"/>
      <c r="E5" s="208" t="s">
        <v>760</v>
      </c>
      <c r="F5" s="208" t="s">
        <v>761</v>
      </c>
      <c r="G5" s="298" t="s">
        <v>762</v>
      </c>
      <c r="H5" s="298"/>
    </row>
    <row r="6" spans="2:8" s="206" customFormat="1" x14ac:dyDescent="0.2">
      <c r="B6" s="207"/>
      <c r="C6" s="208" t="s">
        <v>763</v>
      </c>
      <c r="D6" s="208" t="s">
        <v>764</v>
      </c>
      <c r="E6" s="208"/>
      <c r="F6" s="208"/>
      <c r="G6" s="208" t="s">
        <v>765</v>
      </c>
      <c r="H6" s="208" t="s">
        <v>213</v>
      </c>
    </row>
    <row r="7" spans="2:8" s="206" customFormat="1" x14ac:dyDescent="0.2">
      <c r="B7" s="207" t="s">
        <v>0</v>
      </c>
      <c r="C7" s="209">
        <v>515.44000000000005</v>
      </c>
      <c r="D7" s="210">
        <f t="shared" ref="D7:D12" si="0">C7/$C$13</f>
        <v>0.24441398068454312</v>
      </c>
      <c r="E7" s="211" t="s">
        <v>746</v>
      </c>
      <c r="F7" s="211" t="s">
        <v>766</v>
      </c>
      <c r="G7" s="209">
        <v>76.709999999999994</v>
      </c>
      <c r="H7" s="212">
        <f t="shared" ref="H7:H13" si="1">G7/12</f>
        <v>6.3924999999999992</v>
      </c>
    </row>
    <row r="8" spans="2:8" s="206" customFormat="1" x14ac:dyDescent="0.2">
      <c r="B8" s="207" t="s">
        <v>767</v>
      </c>
      <c r="C8" s="209">
        <v>59.46</v>
      </c>
      <c r="D8" s="210">
        <f t="shared" si="0"/>
        <v>2.8195047515720419E-2</v>
      </c>
      <c r="E8" s="211" t="s">
        <v>746</v>
      </c>
      <c r="F8" s="211" t="s">
        <v>766</v>
      </c>
      <c r="G8" s="209">
        <v>12.68</v>
      </c>
      <c r="H8" s="212">
        <f t="shared" si="1"/>
        <v>1.0566666666666666</v>
      </c>
    </row>
    <row r="9" spans="2:8" s="206" customFormat="1" x14ac:dyDescent="0.2">
      <c r="B9" s="207" t="s">
        <v>11</v>
      </c>
      <c r="C9" s="209">
        <v>675.75</v>
      </c>
      <c r="D9" s="210">
        <f t="shared" si="0"/>
        <v>0.32043059802805368</v>
      </c>
      <c r="E9" s="211" t="s">
        <v>746</v>
      </c>
      <c r="F9" s="211" t="s">
        <v>766</v>
      </c>
      <c r="G9" s="209">
        <v>88.063000000000002</v>
      </c>
      <c r="H9" s="212">
        <f t="shared" si="1"/>
        <v>7.3385833333333332</v>
      </c>
    </row>
    <row r="10" spans="2:8" s="206" customFormat="1" x14ac:dyDescent="0.2">
      <c r="B10" s="207" t="s">
        <v>264</v>
      </c>
      <c r="C10" s="209">
        <v>209.49600000000001</v>
      </c>
      <c r="D10" s="210">
        <f t="shared" si="0"/>
        <v>9.9339886887880341E-2</v>
      </c>
      <c r="E10" s="211" t="s">
        <v>746</v>
      </c>
      <c r="F10" s="211" t="s">
        <v>766</v>
      </c>
      <c r="G10" s="209">
        <v>28.408000000000001</v>
      </c>
      <c r="H10" s="212">
        <f t="shared" si="1"/>
        <v>2.3673333333333333</v>
      </c>
    </row>
    <row r="11" spans="2:8" s="206" customFormat="1" x14ac:dyDescent="0.2">
      <c r="B11" s="207" t="s">
        <v>768</v>
      </c>
      <c r="C11" s="209">
        <v>524.83500000000004</v>
      </c>
      <c r="D11" s="210">
        <f t="shared" si="0"/>
        <v>0.24886894993126685</v>
      </c>
      <c r="E11" s="211" t="s">
        <v>746</v>
      </c>
      <c r="F11" s="211" t="s">
        <v>766</v>
      </c>
      <c r="G11" s="209">
        <v>59.378999999999998</v>
      </c>
      <c r="H11" s="212">
        <f t="shared" si="1"/>
        <v>4.9482499999999998</v>
      </c>
    </row>
    <row r="12" spans="2:8" s="206" customFormat="1" x14ac:dyDescent="0.2">
      <c r="B12" s="207" t="s">
        <v>769</v>
      </c>
      <c r="C12" s="209">
        <v>123.9</v>
      </c>
      <c r="D12" s="210">
        <f t="shared" si="0"/>
        <v>5.8751536952535488E-2</v>
      </c>
      <c r="E12" s="211" t="s">
        <v>746</v>
      </c>
      <c r="F12" s="211" t="s">
        <v>766</v>
      </c>
      <c r="G12" s="209">
        <v>10.8</v>
      </c>
      <c r="H12" s="212">
        <f t="shared" si="1"/>
        <v>0.9</v>
      </c>
    </row>
    <row r="13" spans="2:8" s="206" customFormat="1" x14ac:dyDescent="0.2">
      <c r="B13" s="213" t="s">
        <v>265</v>
      </c>
      <c r="C13" s="228">
        <f>SUM(C7:C12)</f>
        <v>2108.8810000000003</v>
      </c>
      <c r="D13" s="213"/>
      <c r="E13" s="213"/>
      <c r="F13" s="213"/>
      <c r="G13" s="214">
        <f>SUM(G7:G12)</f>
        <v>276.04000000000002</v>
      </c>
      <c r="H13" s="215">
        <f t="shared" si="1"/>
        <v>23.003333333333334</v>
      </c>
    </row>
    <row r="15" spans="2:8" s="206" customFormat="1" ht="52.5" customHeight="1" x14ac:dyDescent="0.2">
      <c r="B15" s="295" t="s">
        <v>770</v>
      </c>
      <c r="C15" s="295"/>
      <c r="D15" s="295"/>
      <c r="E15" s="295"/>
      <c r="F15" s="295"/>
      <c r="G15" s="295"/>
      <c r="H15" s="295"/>
    </row>
    <row r="16" spans="2:8" s="206" customFormat="1" ht="30.95" customHeight="1" x14ac:dyDescent="0.2">
      <c r="B16" s="207" t="s">
        <v>107</v>
      </c>
      <c r="C16" s="298" t="s">
        <v>759</v>
      </c>
      <c r="D16" s="298"/>
      <c r="E16" s="208" t="s">
        <v>760</v>
      </c>
      <c r="F16" s="208" t="s">
        <v>761</v>
      </c>
      <c r="G16" s="298" t="s">
        <v>762</v>
      </c>
      <c r="H16" s="298"/>
    </row>
    <row r="17" spans="2:8" s="206" customFormat="1" x14ac:dyDescent="0.2">
      <c r="B17" s="216"/>
      <c r="C17" s="217" t="s">
        <v>763</v>
      </c>
      <c r="D17" s="217" t="s">
        <v>764</v>
      </c>
      <c r="E17" s="217"/>
      <c r="F17" s="217"/>
      <c r="G17" s="217" t="s">
        <v>765</v>
      </c>
      <c r="H17" s="217" t="s">
        <v>213</v>
      </c>
    </row>
    <row r="18" spans="2:8" s="206" customFormat="1" ht="38.25" x14ac:dyDescent="0.2">
      <c r="B18" s="216" t="s">
        <v>771</v>
      </c>
      <c r="C18" s="209">
        <v>80</v>
      </c>
      <c r="D18" s="218" t="s">
        <v>807</v>
      </c>
      <c r="E18" s="208" t="s">
        <v>772</v>
      </c>
      <c r="F18" s="219" t="s">
        <v>816</v>
      </c>
      <c r="G18" s="220" t="s">
        <v>822</v>
      </c>
      <c r="H18" s="220" t="s">
        <v>819</v>
      </c>
    </row>
    <row r="19" spans="2:8" s="206" customFormat="1" x14ac:dyDescent="0.2">
      <c r="B19" s="216" t="s">
        <v>773</v>
      </c>
      <c r="C19" s="209">
        <v>450</v>
      </c>
      <c r="D19" s="218" t="s">
        <v>808</v>
      </c>
      <c r="E19" s="208" t="s">
        <v>774</v>
      </c>
      <c r="F19" s="219" t="s">
        <v>811</v>
      </c>
      <c r="G19" s="209" t="s">
        <v>821</v>
      </c>
      <c r="H19" s="220" t="s">
        <v>820</v>
      </c>
    </row>
    <row r="20" spans="2:8" s="206" customFormat="1" x14ac:dyDescent="0.2">
      <c r="B20" s="216" t="s">
        <v>783</v>
      </c>
      <c r="C20" s="209">
        <v>180</v>
      </c>
      <c r="D20" s="218" t="s">
        <v>809</v>
      </c>
      <c r="E20" s="208" t="s">
        <v>775</v>
      </c>
      <c r="F20" s="219" t="s">
        <v>812</v>
      </c>
      <c r="G20" s="220" t="s">
        <v>822</v>
      </c>
      <c r="H20" s="220" t="s">
        <v>819</v>
      </c>
    </row>
    <row r="21" spans="2:8" s="206" customFormat="1" x14ac:dyDescent="0.2">
      <c r="B21" s="216" t="s">
        <v>11</v>
      </c>
      <c r="C21" s="209">
        <v>600</v>
      </c>
      <c r="D21" s="218" t="s">
        <v>810</v>
      </c>
      <c r="E21" s="208" t="s">
        <v>776</v>
      </c>
      <c r="F21" s="219" t="s">
        <v>813</v>
      </c>
      <c r="G21" s="209" t="s">
        <v>824</v>
      </c>
      <c r="H21" s="220" t="s">
        <v>823</v>
      </c>
    </row>
    <row r="22" spans="2:8" s="206" customFormat="1" x14ac:dyDescent="0.2">
      <c r="B22" s="216" t="s">
        <v>785</v>
      </c>
      <c r="C22" s="209">
        <v>180</v>
      </c>
      <c r="D22" s="218" t="s">
        <v>809</v>
      </c>
      <c r="E22" s="208" t="s">
        <v>777</v>
      </c>
      <c r="F22" s="219" t="s">
        <v>812</v>
      </c>
      <c r="G22" s="220" t="s">
        <v>822</v>
      </c>
      <c r="H22" s="220" t="s">
        <v>819</v>
      </c>
    </row>
    <row r="23" spans="2:8" s="206" customFormat="1" x14ac:dyDescent="0.2">
      <c r="B23" s="216" t="s">
        <v>768</v>
      </c>
      <c r="C23" s="209">
        <v>450</v>
      </c>
      <c r="D23" s="218" t="s">
        <v>808</v>
      </c>
      <c r="E23" s="208" t="s">
        <v>778</v>
      </c>
      <c r="F23" s="219" t="s">
        <v>814</v>
      </c>
      <c r="G23" s="209" t="s">
        <v>821</v>
      </c>
      <c r="H23" s="220" t="s">
        <v>820</v>
      </c>
    </row>
    <row r="24" spans="2:8" s="206" customFormat="1" x14ac:dyDescent="0.2">
      <c r="B24" s="216" t="s">
        <v>769</v>
      </c>
      <c r="C24" s="209">
        <v>60</v>
      </c>
      <c r="D24" s="218" t="s">
        <v>807</v>
      </c>
      <c r="E24" s="208" t="s">
        <v>779</v>
      </c>
      <c r="F24" s="219" t="s">
        <v>815</v>
      </c>
      <c r="G24" s="220" t="s">
        <v>822</v>
      </c>
      <c r="H24" s="220" t="s">
        <v>819</v>
      </c>
    </row>
    <row r="25" spans="2:8" s="206" customFormat="1" x14ac:dyDescent="0.2">
      <c r="B25" s="221" t="s">
        <v>265</v>
      </c>
      <c r="C25" s="222">
        <f>SUM(C18:C24)</f>
        <v>2000</v>
      </c>
      <c r="D25" s="223"/>
      <c r="E25" s="223"/>
      <c r="F25" s="224" t="s">
        <v>817</v>
      </c>
      <c r="G25" s="222" t="s">
        <v>818</v>
      </c>
      <c r="H25" s="225" t="s">
        <v>729</v>
      </c>
    </row>
    <row r="28" spans="2:8" s="206" customFormat="1" ht="28.5" customHeight="1" x14ac:dyDescent="0.2">
      <c r="B28" s="295" t="s">
        <v>781</v>
      </c>
      <c r="C28" s="295"/>
      <c r="D28" s="295"/>
      <c r="E28" s="295"/>
      <c r="F28" s="295"/>
      <c r="G28" s="295"/>
      <c r="H28" s="295"/>
    </row>
    <row r="29" spans="2:8" s="206" customFormat="1" ht="30.95" customHeight="1" x14ac:dyDescent="0.2">
      <c r="B29" s="207" t="s">
        <v>107</v>
      </c>
      <c r="C29" s="298" t="s">
        <v>759</v>
      </c>
      <c r="D29" s="298"/>
      <c r="E29" s="208" t="s">
        <v>760</v>
      </c>
      <c r="F29" s="208" t="s">
        <v>761</v>
      </c>
      <c r="G29" s="298" t="s">
        <v>762</v>
      </c>
      <c r="H29" s="298"/>
    </row>
    <row r="30" spans="2:8" s="206" customFormat="1" x14ac:dyDescent="0.2">
      <c r="B30" s="216"/>
      <c r="C30" s="217" t="s">
        <v>763</v>
      </c>
      <c r="D30" s="217" t="s">
        <v>764</v>
      </c>
      <c r="E30" s="217"/>
      <c r="F30" s="217"/>
      <c r="G30" s="217" t="s">
        <v>765</v>
      </c>
      <c r="H30" s="217" t="s">
        <v>213</v>
      </c>
    </row>
    <row r="31" spans="2:8" s="206" customFormat="1" ht="38.25" x14ac:dyDescent="0.2">
      <c r="B31" s="216" t="s">
        <v>771</v>
      </c>
      <c r="C31" s="209"/>
      <c r="D31" s="218">
        <f t="shared" ref="D31:D37" si="2">C31/$C$13</f>
        <v>0</v>
      </c>
      <c r="E31" s="208" t="s">
        <v>772</v>
      </c>
      <c r="F31" s="209"/>
      <c r="G31" s="209"/>
      <c r="H31" s="209"/>
    </row>
    <row r="32" spans="2:8" s="206" customFormat="1" x14ac:dyDescent="0.2">
      <c r="B32" s="216" t="s">
        <v>773</v>
      </c>
      <c r="C32" s="209">
        <v>450.62</v>
      </c>
      <c r="D32" s="218">
        <f>C32/$C$25</f>
        <v>0.22531000000000001</v>
      </c>
      <c r="E32" s="208" t="s">
        <v>774</v>
      </c>
      <c r="F32" s="209">
        <v>496</v>
      </c>
      <c r="G32" s="209">
        <v>52.65</v>
      </c>
      <c r="H32" s="209">
        <f t="shared" ref="H32:H38" si="3">G32/12</f>
        <v>4.3875000000000002</v>
      </c>
    </row>
    <row r="33" spans="2:8" s="206" customFormat="1" x14ac:dyDescent="0.2">
      <c r="B33" s="216" t="s">
        <v>783</v>
      </c>
      <c r="C33" s="209">
        <v>144.02000000000001</v>
      </c>
      <c r="D33" s="218">
        <f t="shared" ref="D33:D35" si="4">C33/$C$25</f>
        <v>7.2010000000000005E-2</v>
      </c>
      <c r="E33" s="208" t="s">
        <v>775</v>
      </c>
      <c r="F33" s="209">
        <v>170</v>
      </c>
      <c r="G33" s="209">
        <v>22.96</v>
      </c>
      <c r="H33" s="209">
        <f t="shared" si="3"/>
        <v>1.9133333333333333</v>
      </c>
    </row>
    <row r="34" spans="2:8" s="206" customFormat="1" x14ac:dyDescent="0.2">
      <c r="B34" s="216" t="s">
        <v>11</v>
      </c>
      <c r="C34" s="209">
        <v>656.28</v>
      </c>
      <c r="D34" s="218">
        <f t="shared" si="4"/>
        <v>0.32813999999999999</v>
      </c>
      <c r="E34" s="208" t="s">
        <v>776</v>
      </c>
      <c r="F34" s="209">
        <v>781</v>
      </c>
      <c r="G34" s="209">
        <v>78.17</v>
      </c>
      <c r="H34" s="209">
        <f t="shared" si="3"/>
        <v>6.5141666666666671</v>
      </c>
    </row>
    <row r="35" spans="2:8" s="206" customFormat="1" x14ac:dyDescent="0.2">
      <c r="B35" s="216" t="s">
        <v>785</v>
      </c>
      <c r="C35" s="209">
        <v>150.5</v>
      </c>
      <c r="D35" s="218">
        <f t="shared" si="4"/>
        <v>7.5249999999999997E-2</v>
      </c>
      <c r="E35" s="208" t="s">
        <v>777</v>
      </c>
      <c r="F35" s="209">
        <v>350</v>
      </c>
      <c r="G35" s="209">
        <v>22.7</v>
      </c>
      <c r="H35" s="209">
        <f t="shared" si="3"/>
        <v>1.8916666666666666</v>
      </c>
    </row>
    <row r="36" spans="2:8" s="206" customFormat="1" x14ac:dyDescent="0.2">
      <c r="B36" s="216" t="s">
        <v>768</v>
      </c>
      <c r="C36" s="209"/>
      <c r="D36" s="218">
        <f t="shared" si="2"/>
        <v>0</v>
      </c>
      <c r="E36" s="208" t="s">
        <v>778</v>
      </c>
      <c r="F36" s="209"/>
      <c r="G36" s="209"/>
      <c r="H36" s="209"/>
    </row>
    <row r="37" spans="2:8" s="206" customFormat="1" x14ac:dyDescent="0.2">
      <c r="B37" s="216" t="s">
        <v>769</v>
      </c>
      <c r="C37" s="209"/>
      <c r="D37" s="218">
        <f t="shared" si="2"/>
        <v>0</v>
      </c>
      <c r="E37" s="208" t="s">
        <v>779</v>
      </c>
      <c r="F37" s="209"/>
      <c r="G37" s="209"/>
      <c r="H37" s="209"/>
    </row>
    <row r="38" spans="2:8" s="206" customFormat="1" x14ac:dyDescent="0.2">
      <c r="B38" s="221" t="s">
        <v>265</v>
      </c>
      <c r="C38" s="221">
        <f>SUM(C31:C37)</f>
        <v>1401.42</v>
      </c>
      <c r="D38" s="221"/>
      <c r="E38" s="221"/>
      <c r="F38" s="226">
        <f>SUM(F31:F37)</f>
        <v>1797</v>
      </c>
      <c r="G38" s="225">
        <f>SUM(G32:G37)</f>
        <v>176.48</v>
      </c>
      <c r="H38" s="225">
        <f t="shared" si="3"/>
        <v>14.706666666666665</v>
      </c>
    </row>
  </sheetData>
  <mergeCells count="11">
    <mergeCell ref="C16:D16"/>
    <mergeCell ref="G16:H16"/>
    <mergeCell ref="B28:H28"/>
    <mergeCell ref="C29:D29"/>
    <mergeCell ref="G29:H29"/>
    <mergeCell ref="B15:H15"/>
    <mergeCell ref="B1:H1"/>
    <mergeCell ref="B2:H2"/>
    <mergeCell ref="B4:H4"/>
    <mergeCell ref="C5:D5"/>
    <mergeCell ref="G5:H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75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view="pageBreakPreview" zoomScale="60" zoomScaleNormal="100" workbookViewId="0">
      <selection activeCell="AH40" sqref="AH40"/>
    </sheetView>
  </sheetViews>
  <sheetFormatPr defaultColWidth="9.33203125" defaultRowHeight="16.5" x14ac:dyDescent="0.3"/>
  <cols>
    <col min="1" max="1" width="61.5" style="70" customWidth="1"/>
    <col min="2" max="16384" width="9.33203125" style="70"/>
  </cols>
  <sheetData>
    <row r="2" spans="1:1" ht="27" x14ac:dyDescent="0.3">
      <c r="A2" s="85" t="s">
        <v>266</v>
      </c>
    </row>
    <row r="3" spans="1:1" ht="27" x14ac:dyDescent="0.3">
      <c r="A3" s="85" t="s">
        <v>267</v>
      </c>
    </row>
    <row r="4" spans="1:1" x14ac:dyDescent="0.3">
      <c r="A4" s="85" t="s">
        <v>268</v>
      </c>
    </row>
    <row r="5" spans="1:1" x14ac:dyDescent="0.3">
      <c r="A5" s="85" t="s">
        <v>269</v>
      </c>
    </row>
    <row r="6" spans="1:1" ht="27" x14ac:dyDescent="0.3">
      <c r="A6" s="85" t="s">
        <v>270</v>
      </c>
    </row>
    <row r="7" spans="1:1" ht="27" x14ac:dyDescent="0.3">
      <c r="A7" s="85" t="s">
        <v>271</v>
      </c>
    </row>
    <row r="8" spans="1:1" x14ac:dyDescent="0.3">
      <c r="A8" s="85" t="s">
        <v>272</v>
      </c>
    </row>
    <row r="9" spans="1:1" x14ac:dyDescent="0.3">
      <c r="A9" s="85" t="s">
        <v>273</v>
      </c>
    </row>
    <row r="10" spans="1:1" x14ac:dyDescent="0.3">
      <c r="A10" s="85" t="s">
        <v>274</v>
      </c>
    </row>
    <row r="11" spans="1:1" ht="27" x14ac:dyDescent="0.3">
      <c r="A11" s="85" t="s">
        <v>275</v>
      </c>
    </row>
    <row r="12" spans="1:1" x14ac:dyDescent="0.3">
      <c r="A12" s="85" t="s">
        <v>276</v>
      </c>
    </row>
    <row r="13" spans="1:1" ht="39.75" x14ac:dyDescent="0.3">
      <c r="A13" s="85" t="s">
        <v>277</v>
      </c>
    </row>
    <row r="14" spans="1:1" x14ac:dyDescent="0.3">
      <c r="A14" s="85" t="s">
        <v>278</v>
      </c>
    </row>
    <row r="15" spans="1:1" x14ac:dyDescent="0.3">
      <c r="A15" s="85" t="s">
        <v>279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L25"/>
  <sheetViews>
    <sheetView view="pageBreakPreview" zoomScale="60" zoomScaleNormal="100" workbookViewId="0">
      <selection activeCell="E21" sqref="E21"/>
    </sheetView>
  </sheetViews>
  <sheetFormatPr defaultRowHeight="16.5" x14ac:dyDescent="0.3"/>
  <cols>
    <col min="1" max="1" width="35" style="1" customWidth="1"/>
    <col min="2" max="2" width="13.6640625" style="1" customWidth="1"/>
    <col min="3" max="3" width="17.5" style="1" customWidth="1"/>
    <col min="4" max="4" width="12.83203125" style="1" customWidth="1"/>
    <col min="5" max="5" width="18.1640625" style="1" customWidth="1"/>
    <col min="6" max="6" width="12.5" style="1" customWidth="1"/>
    <col min="7" max="1026" width="9.33203125" style="1" customWidth="1"/>
  </cols>
  <sheetData>
    <row r="1" spans="1:11" x14ac:dyDescent="0.3">
      <c r="F1" s="2" t="s">
        <v>82</v>
      </c>
    </row>
    <row r="2" spans="1:11" ht="61.5" customHeight="1" x14ac:dyDescent="0.3">
      <c r="A2" s="238" t="s">
        <v>222</v>
      </c>
      <c r="B2" s="238"/>
      <c r="C2" s="238"/>
      <c r="D2" s="238"/>
      <c r="E2" s="238"/>
      <c r="F2" s="238"/>
      <c r="G2" s="3"/>
      <c r="H2" s="3"/>
      <c r="I2" s="3"/>
      <c r="J2" s="3"/>
      <c r="K2" s="3"/>
    </row>
    <row r="4" spans="1:11" x14ac:dyDescent="0.3">
      <c r="A4" s="4" t="s">
        <v>83</v>
      </c>
      <c r="B4" s="4"/>
      <c r="C4" s="4"/>
      <c r="D4" s="4"/>
      <c r="E4" s="4"/>
    </row>
    <row r="5" spans="1:11" x14ac:dyDescent="0.3">
      <c r="A5" s="4" t="s">
        <v>84</v>
      </c>
      <c r="B5" s="4"/>
      <c r="C5" s="4"/>
      <c r="D5" s="4"/>
      <c r="E5" s="4"/>
    </row>
    <row r="6" spans="1:11" ht="66" x14ac:dyDescent="0.3">
      <c r="A6" s="59" t="s">
        <v>85</v>
      </c>
      <c r="B6" s="60" t="s">
        <v>86</v>
      </c>
      <c r="C6" s="60" t="s">
        <v>173</v>
      </c>
      <c r="D6" s="60" t="s">
        <v>87</v>
      </c>
      <c r="E6" s="60" t="s">
        <v>173</v>
      </c>
      <c r="F6" s="60" t="s">
        <v>174</v>
      </c>
    </row>
    <row r="7" spans="1:11" x14ac:dyDescent="0.3">
      <c r="A7" s="61" t="s">
        <v>88</v>
      </c>
      <c r="B7" s="21">
        <v>121.22</v>
      </c>
      <c r="C7" s="21">
        <v>101.45</v>
      </c>
      <c r="D7" s="21">
        <v>239.67</v>
      </c>
      <c r="E7" s="21">
        <v>101.45</v>
      </c>
      <c r="F7" s="21">
        <v>563.79</v>
      </c>
    </row>
    <row r="8" spans="1:11" x14ac:dyDescent="0.3">
      <c r="A8" s="61" t="s">
        <v>89</v>
      </c>
      <c r="B8" s="21">
        <v>136.74</v>
      </c>
      <c r="C8" s="21">
        <v>101.45</v>
      </c>
      <c r="D8" s="21">
        <v>189.66</v>
      </c>
      <c r="E8" s="21">
        <v>101.45</v>
      </c>
      <c r="F8" s="21">
        <v>529.29999999999995</v>
      </c>
    </row>
    <row r="9" spans="1:11" x14ac:dyDescent="0.3">
      <c r="A9" s="61" t="s">
        <v>90</v>
      </c>
      <c r="B9" s="21">
        <v>183.72</v>
      </c>
      <c r="C9" s="21">
        <v>101.45</v>
      </c>
      <c r="D9" s="21">
        <v>200.65</v>
      </c>
      <c r="E9" s="21">
        <v>101.45</v>
      </c>
      <c r="F9" s="21">
        <v>587.27</v>
      </c>
    </row>
    <row r="10" spans="1:11" x14ac:dyDescent="0.3">
      <c r="A10" s="61" t="s">
        <v>91</v>
      </c>
      <c r="B10" s="21">
        <v>204.59</v>
      </c>
      <c r="C10" s="21">
        <v>101.45</v>
      </c>
      <c r="D10" s="21">
        <v>212.85</v>
      </c>
      <c r="E10" s="21">
        <v>101.45</v>
      </c>
      <c r="F10" s="21">
        <v>620.34</v>
      </c>
    </row>
    <row r="11" spans="1:11" x14ac:dyDescent="0.3">
      <c r="A11" s="61" t="s">
        <v>92</v>
      </c>
      <c r="B11" s="21">
        <v>154.69</v>
      </c>
      <c r="C11" s="21">
        <v>101.45</v>
      </c>
      <c r="D11" s="21">
        <v>222.74</v>
      </c>
      <c r="E11" s="21">
        <v>101.45</v>
      </c>
      <c r="F11" s="21">
        <v>580.33000000000004</v>
      </c>
    </row>
    <row r="12" spans="1:11" x14ac:dyDescent="0.3">
      <c r="A12" s="61" t="s">
        <v>93</v>
      </c>
      <c r="B12" s="21">
        <v>147.78</v>
      </c>
      <c r="C12" s="21">
        <v>101.45</v>
      </c>
      <c r="D12" s="21">
        <v>204.01</v>
      </c>
      <c r="E12" s="21">
        <v>101.45</v>
      </c>
      <c r="F12" s="21">
        <v>554.69000000000005</v>
      </c>
    </row>
    <row r="13" spans="1:11" x14ac:dyDescent="0.3">
      <c r="A13" s="61" t="s">
        <v>94</v>
      </c>
      <c r="B13" s="21">
        <v>132.24</v>
      </c>
      <c r="C13" s="21">
        <v>101.45</v>
      </c>
      <c r="D13" s="21">
        <v>237.57</v>
      </c>
      <c r="E13" s="21">
        <v>101.45</v>
      </c>
      <c r="F13" s="21">
        <v>572.71</v>
      </c>
    </row>
    <row r="14" spans="1:11" x14ac:dyDescent="0.3">
      <c r="A14" s="61" t="s">
        <v>95</v>
      </c>
      <c r="B14" s="21">
        <v>130.87</v>
      </c>
      <c r="C14" s="21">
        <v>101.45</v>
      </c>
      <c r="D14" s="21">
        <v>237.36</v>
      </c>
      <c r="E14" s="21">
        <v>101.45</v>
      </c>
      <c r="F14" s="21">
        <v>571.13</v>
      </c>
    </row>
    <row r="15" spans="1:11" x14ac:dyDescent="0.3">
      <c r="A15" s="61" t="s">
        <v>96</v>
      </c>
      <c r="B15" s="21">
        <v>196.23</v>
      </c>
      <c r="C15" s="21">
        <v>101.45</v>
      </c>
      <c r="D15" s="21">
        <v>234.33</v>
      </c>
      <c r="E15" s="21">
        <v>101.45</v>
      </c>
      <c r="F15" s="21">
        <v>633.46</v>
      </c>
    </row>
    <row r="16" spans="1:11" x14ac:dyDescent="0.3">
      <c r="A16" s="61" t="s">
        <v>97</v>
      </c>
      <c r="B16" s="21">
        <v>128.58000000000001</v>
      </c>
      <c r="C16" s="21">
        <v>101.45</v>
      </c>
      <c r="D16" s="21">
        <v>196.23</v>
      </c>
      <c r="E16" s="21">
        <v>101.45</v>
      </c>
      <c r="F16" s="21">
        <v>527.71</v>
      </c>
    </row>
    <row r="17" spans="1:6" x14ac:dyDescent="0.3">
      <c r="A17" s="62" t="s">
        <v>98</v>
      </c>
      <c r="B17" s="22">
        <v>153.66999999999999</v>
      </c>
      <c r="C17" s="22">
        <v>101.45</v>
      </c>
      <c r="D17" s="22">
        <v>217.51</v>
      </c>
      <c r="E17" s="22">
        <v>101.45</v>
      </c>
      <c r="F17" s="22">
        <v>574.07000000000005</v>
      </c>
    </row>
    <row r="18" spans="1:6" x14ac:dyDescent="0.3">
      <c r="A18" s="4"/>
      <c r="B18" s="4"/>
      <c r="C18" s="4"/>
      <c r="D18" s="4"/>
      <c r="E18" s="4"/>
    </row>
    <row r="19" spans="1:6" ht="78" customHeight="1" x14ac:dyDescent="0.3">
      <c r="A19" s="236" t="s">
        <v>169</v>
      </c>
      <c r="B19" s="236"/>
      <c r="C19" s="236"/>
      <c r="D19" s="236"/>
      <c r="E19" s="236"/>
    </row>
    <row r="21" spans="1:6" x14ac:dyDescent="0.3">
      <c r="A21" s="5" t="s">
        <v>99</v>
      </c>
      <c r="B21" s="5" t="s">
        <v>100</v>
      </c>
      <c r="C21" s="5"/>
      <c r="D21" s="5" t="s">
        <v>101</v>
      </c>
      <c r="E21" s="5" t="s">
        <v>102</v>
      </c>
    </row>
    <row r="22" spans="1:6" x14ac:dyDescent="0.3">
      <c r="A22" s="5" t="s">
        <v>103</v>
      </c>
      <c r="B22" s="5">
        <v>3225</v>
      </c>
      <c r="C22" s="5"/>
      <c r="D22" s="6">
        <f>B17</f>
        <v>153.66999999999999</v>
      </c>
      <c r="E22" s="5">
        <f>D22*B22</f>
        <v>495585.74999999994</v>
      </c>
    </row>
    <row r="23" spans="1:6" x14ac:dyDescent="0.3">
      <c r="A23" s="5" t="s">
        <v>104</v>
      </c>
      <c r="B23" s="5">
        <v>1453</v>
      </c>
      <c r="C23" s="5"/>
      <c r="D23" s="6">
        <f>D17</f>
        <v>217.51</v>
      </c>
      <c r="E23" s="5">
        <f>D23*B23</f>
        <v>316042.02999999997</v>
      </c>
    </row>
    <row r="24" spans="1:6" x14ac:dyDescent="0.3">
      <c r="A24" s="5" t="s">
        <v>105</v>
      </c>
      <c r="B24" s="5">
        <v>4678</v>
      </c>
      <c r="C24" s="5"/>
      <c r="D24" s="5"/>
      <c r="E24" s="5">
        <f>E22+E23</f>
        <v>811627.77999999991</v>
      </c>
    </row>
    <row r="25" spans="1:6" x14ac:dyDescent="0.3">
      <c r="A25" s="7" t="s">
        <v>106</v>
      </c>
      <c r="B25" s="237">
        <f>E24/B24</f>
        <v>173.49888413852071</v>
      </c>
      <c r="C25" s="237"/>
      <c r="D25" s="237"/>
      <c r="E25" s="237"/>
    </row>
  </sheetData>
  <mergeCells count="3">
    <mergeCell ref="A19:E19"/>
    <mergeCell ref="B25:E25"/>
    <mergeCell ref="A2:F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H601"/>
  <sheetViews>
    <sheetView tabSelected="1" view="pageBreakPreview" zoomScale="130" zoomScaleNormal="100" zoomScaleSheetLayoutView="130" workbookViewId="0">
      <selection activeCell="A4" sqref="A4:O4"/>
    </sheetView>
  </sheetViews>
  <sheetFormatPr defaultColWidth="10.6640625" defaultRowHeight="16.5" x14ac:dyDescent="0.3"/>
  <cols>
    <col min="1" max="1" width="23.5" style="138" customWidth="1"/>
    <col min="2" max="2" width="54.5" style="138" customWidth="1"/>
    <col min="3" max="5" width="13.6640625" style="138" customWidth="1"/>
    <col min="6" max="6" width="10.5" style="138" customWidth="1"/>
    <col min="7" max="7" width="14.6640625" style="138" customWidth="1"/>
    <col min="8" max="8" width="8.83203125" style="138" customWidth="1"/>
    <col min="9" max="9" width="9.33203125" style="138" customWidth="1"/>
    <col min="10" max="10" width="12.5" style="138" customWidth="1"/>
    <col min="11" max="11" width="8.33203125" style="138" customWidth="1"/>
    <col min="12" max="12" width="9.33203125" style="138" customWidth="1"/>
    <col min="13" max="13" width="14.1640625" style="138" customWidth="1"/>
    <col min="14" max="14" width="9.33203125" style="138" customWidth="1"/>
    <col min="15" max="1022" width="10.5" style="150" customWidth="1"/>
    <col min="1023" max="1024" width="14.5" style="139" customWidth="1"/>
    <col min="1025" max="16384" width="10.6640625" style="139"/>
  </cols>
  <sheetData>
    <row r="1" spans="1:16" s="230" customFormat="1" ht="49.5" customHeight="1" x14ac:dyDescent="0.3">
      <c r="A1" s="229"/>
      <c r="F1" s="239" t="s">
        <v>883</v>
      </c>
      <c r="G1" s="239"/>
      <c r="H1" s="239"/>
      <c r="I1" s="239"/>
      <c r="J1" s="239"/>
      <c r="K1" s="239"/>
      <c r="L1" s="239"/>
      <c r="M1" s="239"/>
      <c r="N1" s="239"/>
      <c r="O1" s="239"/>
    </row>
    <row r="2" spans="1:16" s="230" customFormat="1" ht="16.5" customHeight="1" x14ac:dyDescent="0.3">
      <c r="A2" s="22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s="233" customFormat="1" ht="48.75" customHeight="1" x14ac:dyDescent="0.3">
      <c r="A3" s="231"/>
      <c r="B3" s="232"/>
      <c r="C3" s="232"/>
      <c r="D3" s="232"/>
      <c r="E3" s="232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16" s="141" customFormat="1" ht="27.75" customHeight="1" x14ac:dyDescent="0.3">
      <c r="A4" s="240" t="s">
        <v>882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140"/>
    </row>
    <row r="5" spans="1:16" s="141" customFormat="1" x14ac:dyDescent="0.3">
      <c r="A5" s="142" t="s">
        <v>155</v>
      </c>
      <c r="B5" s="143" t="s">
        <v>156</v>
      </c>
      <c r="C5" s="144"/>
      <c r="D5" s="144"/>
      <c r="E5" s="144"/>
      <c r="F5" s="144"/>
      <c r="G5" s="144"/>
      <c r="H5" s="145"/>
      <c r="I5" s="145"/>
      <c r="J5" s="146"/>
      <c r="K5" s="146"/>
      <c r="L5" s="146"/>
      <c r="M5" s="146"/>
      <c r="N5" s="146"/>
      <c r="O5" s="146"/>
      <c r="P5" s="140"/>
    </row>
    <row r="6" spans="1:16" s="141" customFormat="1" x14ac:dyDescent="0.3">
      <c r="A6" s="142" t="s">
        <v>157</v>
      </c>
      <c r="B6" s="143" t="s">
        <v>158</v>
      </c>
      <c r="C6" s="144"/>
      <c r="D6" s="144"/>
      <c r="E6" s="144"/>
      <c r="F6" s="144"/>
      <c r="G6" s="144"/>
      <c r="H6" s="145"/>
      <c r="I6" s="145"/>
      <c r="J6" s="144"/>
      <c r="K6" s="144"/>
      <c r="L6" s="144"/>
      <c r="M6" s="144"/>
      <c r="N6" s="144"/>
      <c r="O6" s="144"/>
      <c r="P6" s="140"/>
    </row>
    <row r="7" spans="1:16" s="141" customFormat="1" x14ac:dyDescent="0.3">
      <c r="A7" s="147" t="s">
        <v>20</v>
      </c>
      <c r="B7" s="148" t="s">
        <v>21</v>
      </c>
      <c r="C7" s="144"/>
      <c r="D7" s="144"/>
      <c r="E7" s="144"/>
      <c r="F7" s="144"/>
      <c r="G7" s="144"/>
      <c r="H7" s="145"/>
      <c r="I7" s="145"/>
      <c r="J7" s="144"/>
      <c r="K7" s="144"/>
      <c r="L7" s="144"/>
      <c r="M7" s="144"/>
      <c r="N7" s="144"/>
      <c r="O7" s="144"/>
      <c r="P7" s="140"/>
    </row>
    <row r="8" spans="1:16" s="141" customFormat="1" x14ac:dyDescent="0.3">
      <c r="A8" s="147" t="s">
        <v>22</v>
      </c>
      <c r="B8" s="148">
        <v>1</v>
      </c>
      <c r="C8" s="144"/>
      <c r="D8" s="144"/>
      <c r="E8" s="144"/>
      <c r="F8" s="144"/>
      <c r="G8" s="144"/>
      <c r="H8" s="145"/>
      <c r="I8" s="145"/>
      <c r="J8" s="144"/>
      <c r="K8" s="144"/>
      <c r="L8" s="144"/>
      <c r="M8" s="144"/>
      <c r="N8" s="144"/>
      <c r="O8" s="144"/>
      <c r="P8" s="140"/>
    </row>
    <row r="9" spans="1:16" ht="16.5" customHeight="1" x14ac:dyDescent="0.3">
      <c r="A9" s="241" t="s">
        <v>23</v>
      </c>
      <c r="B9" s="241" t="s">
        <v>24</v>
      </c>
      <c r="C9" s="241" t="s">
        <v>25</v>
      </c>
      <c r="D9" s="244" t="s">
        <v>26</v>
      </c>
      <c r="E9" s="244"/>
      <c r="F9" s="244"/>
      <c r="G9" s="241" t="s">
        <v>27</v>
      </c>
      <c r="H9" s="244" t="s">
        <v>28</v>
      </c>
      <c r="I9" s="244"/>
      <c r="J9" s="244"/>
      <c r="K9" s="244"/>
      <c r="L9" s="244" t="s">
        <v>29</v>
      </c>
      <c r="M9" s="244"/>
      <c r="N9" s="244"/>
      <c r="O9" s="244"/>
    </row>
    <row r="10" spans="1:16" x14ac:dyDescent="0.3">
      <c r="A10" s="242"/>
      <c r="B10" s="243"/>
      <c r="C10" s="242"/>
      <c r="D10" s="149" t="s">
        <v>30</v>
      </c>
      <c r="E10" s="149" t="s">
        <v>31</v>
      </c>
      <c r="F10" s="149" t="s">
        <v>32</v>
      </c>
      <c r="G10" s="242"/>
      <c r="H10" s="149" t="s">
        <v>33</v>
      </c>
      <c r="I10" s="149" t="s">
        <v>34</v>
      </c>
      <c r="J10" s="149" t="s">
        <v>35</v>
      </c>
      <c r="K10" s="149" t="s">
        <v>36</v>
      </c>
      <c r="L10" s="149" t="s">
        <v>37</v>
      </c>
      <c r="M10" s="149" t="s">
        <v>38</v>
      </c>
      <c r="N10" s="149" t="s">
        <v>39</v>
      </c>
      <c r="O10" s="149" t="s">
        <v>40</v>
      </c>
    </row>
    <row r="11" spans="1:16" x14ac:dyDescent="0.3">
      <c r="A11" s="151">
        <v>1</v>
      </c>
      <c r="B11" s="151">
        <v>2</v>
      </c>
      <c r="C11" s="151">
        <v>3</v>
      </c>
      <c r="D11" s="151">
        <v>4</v>
      </c>
      <c r="E11" s="151">
        <v>5</v>
      </c>
      <c r="F11" s="151">
        <v>6</v>
      </c>
      <c r="G11" s="151">
        <v>7</v>
      </c>
      <c r="H11" s="151">
        <v>8</v>
      </c>
      <c r="I11" s="151">
        <v>9</v>
      </c>
      <c r="J11" s="151">
        <v>10</v>
      </c>
      <c r="K11" s="151">
        <v>11</v>
      </c>
      <c r="L11" s="151">
        <v>12</v>
      </c>
      <c r="M11" s="151">
        <v>13</v>
      </c>
      <c r="N11" s="151">
        <v>14</v>
      </c>
      <c r="O11" s="151">
        <v>15</v>
      </c>
    </row>
    <row r="12" spans="1:16" x14ac:dyDescent="0.3">
      <c r="A12" s="152" t="s">
        <v>41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</row>
    <row r="13" spans="1:16" x14ac:dyDescent="0.3">
      <c r="A13" s="153" t="s">
        <v>299</v>
      </c>
      <c r="B13" s="154" t="s">
        <v>300</v>
      </c>
      <c r="C13" s="153">
        <v>15</v>
      </c>
      <c r="D13" s="155">
        <v>3.48</v>
      </c>
      <c r="E13" s="155">
        <v>4.43</v>
      </c>
      <c r="F13" s="156"/>
      <c r="G13" s="157">
        <v>54.6</v>
      </c>
      <c r="H13" s="155">
        <v>0.01</v>
      </c>
      <c r="I13" s="155">
        <v>0.11</v>
      </c>
      <c r="J13" s="157">
        <v>43.2</v>
      </c>
      <c r="K13" s="155">
        <v>0.08</v>
      </c>
      <c r="L13" s="153">
        <v>132</v>
      </c>
      <c r="M13" s="153">
        <v>75</v>
      </c>
      <c r="N13" s="155">
        <v>5.25</v>
      </c>
      <c r="O13" s="155">
        <v>0.15</v>
      </c>
    </row>
    <row r="14" spans="1:16" x14ac:dyDescent="0.3">
      <c r="A14" s="155" t="s">
        <v>679</v>
      </c>
      <c r="B14" s="158" t="s">
        <v>635</v>
      </c>
      <c r="C14" s="153">
        <v>50</v>
      </c>
      <c r="D14" s="155">
        <v>4.8600000000000003</v>
      </c>
      <c r="E14" s="155">
        <v>3.21</v>
      </c>
      <c r="F14" s="155">
        <v>1.07</v>
      </c>
      <c r="G14" s="155">
        <v>52.47</v>
      </c>
      <c r="H14" s="155">
        <v>0.01</v>
      </c>
      <c r="I14" s="155">
        <v>0.18</v>
      </c>
      <c r="J14" s="157">
        <v>1.4</v>
      </c>
      <c r="K14" s="155">
        <v>1.32</v>
      </c>
      <c r="L14" s="157">
        <v>21.9</v>
      </c>
      <c r="M14" s="155">
        <v>23.69</v>
      </c>
      <c r="N14" s="155">
        <v>5.63</v>
      </c>
      <c r="O14" s="157">
        <v>0.1</v>
      </c>
    </row>
    <row r="15" spans="1:16" ht="39" customHeight="1" x14ac:dyDescent="0.3">
      <c r="A15" s="153" t="s">
        <v>674</v>
      </c>
      <c r="B15" s="158" t="s">
        <v>233</v>
      </c>
      <c r="C15" s="153">
        <v>210</v>
      </c>
      <c r="D15" s="155">
        <v>8.52</v>
      </c>
      <c r="E15" s="155">
        <v>7.9</v>
      </c>
      <c r="F15" s="155">
        <v>34.479999999999997</v>
      </c>
      <c r="G15" s="155">
        <v>243.93</v>
      </c>
      <c r="H15" s="155">
        <v>0.24</v>
      </c>
      <c r="I15" s="157">
        <v>2.8</v>
      </c>
      <c r="J15" s="157">
        <v>33.299999999999997</v>
      </c>
      <c r="K15" s="155">
        <v>0.63</v>
      </c>
      <c r="L15" s="155">
        <v>148.41999999999999</v>
      </c>
      <c r="M15" s="157">
        <v>237.8</v>
      </c>
      <c r="N15" s="155">
        <v>27.6</v>
      </c>
      <c r="O15" s="155">
        <v>1.75</v>
      </c>
    </row>
    <row r="16" spans="1:16" x14ac:dyDescent="0.3">
      <c r="A16" s="153" t="s">
        <v>675</v>
      </c>
      <c r="B16" s="158" t="s">
        <v>226</v>
      </c>
      <c r="C16" s="153">
        <v>200</v>
      </c>
      <c r="D16" s="155">
        <v>0.26</v>
      </c>
      <c r="E16" s="155">
        <v>0.03</v>
      </c>
      <c r="F16" s="155">
        <v>1.88</v>
      </c>
      <c r="G16" s="157">
        <v>10.3</v>
      </c>
      <c r="H16" s="156"/>
      <c r="I16" s="157">
        <v>2.9</v>
      </c>
      <c r="J16" s="157">
        <v>0.5</v>
      </c>
      <c r="K16" s="155">
        <v>0.01</v>
      </c>
      <c r="L16" s="155">
        <v>7.75</v>
      </c>
      <c r="M16" s="155">
        <v>9.7799999999999994</v>
      </c>
      <c r="N16" s="155">
        <v>5.24</v>
      </c>
      <c r="O16" s="155">
        <v>0.86</v>
      </c>
    </row>
    <row r="17" spans="1:15" x14ac:dyDescent="0.3">
      <c r="A17" s="155"/>
      <c r="B17" s="158" t="s">
        <v>224</v>
      </c>
      <c r="C17" s="153">
        <v>40</v>
      </c>
      <c r="D17" s="155">
        <v>2.64</v>
      </c>
      <c r="E17" s="155">
        <v>0.48</v>
      </c>
      <c r="F17" s="155">
        <v>15.86</v>
      </c>
      <c r="G17" s="157">
        <v>79.2</v>
      </c>
      <c r="H17" s="155">
        <v>7.0000000000000007E-2</v>
      </c>
      <c r="I17" s="156"/>
      <c r="J17" s="156"/>
      <c r="K17" s="155">
        <v>0.56000000000000005</v>
      </c>
      <c r="L17" s="157">
        <v>11.6</v>
      </c>
      <c r="M17" s="153">
        <v>60</v>
      </c>
      <c r="N17" s="157">
        <v>18.8</v>
      </c>
      <c r="O17" s="155">
        <v>1.56</v>
      </c>
    </row>
    <row r="18" spans="1:15" x14ac:dyDescent="0.3">
      <c r="A18" s="159" t="s">
        <v>636</v>
      </c>
      <c r="B18" s="160"/>
      <c r="C18" s="161">
        <v>515</v>
      </c>
      <c r="D18" s="155">
        <v>19.760000000000002</v>
      </c>
      <c r="E18" s="155">
        <v>16.05</v>
      </c>
      <c r="F18" s="155">
        <v>53.29</v>
      </c>
      <c r="G18" s="155">
        <v>440.5</v>
      </c>
      <c r="H18" s="155">
        <v>0.33</v>
      </c>
      <c r="I18" s="155">
        <v>5.99</v>
      </c>
      <c r="J18" s="157">
        <v>78.400000000000006</v>
      </c>
      <c r="K18" s="155">
        <v>2.6</v>
      </c>
      <c r="L18" s="155">
        <v>321.67</v>
      </c>
      <c r="M18" s="155">
        <v>406.27</v>
      </c>
      <c r="N18" s="155">
        <v>62.52</v>
      </c>
      <c r="O18" s="155">
        <v>4.42</v>
      </c>
    </row>
    <row r="19" spans="1:15" x14ac:dyDescent="0.3">
      <c r="A19" s="162" t="s">
        <v>783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</row>
    <row r="20" spans="1:15" x14ac:dyDescent="0.3">
      <c r="A20" s="155" t="s">
        <v>280</v>
      </c>
      <c r="B20" s="158" t="s">
        <v>43</v>
      </c>
      <c r="C20" s="153">
        <v>150</v>
      </c>
      <c r="D20" s="157">
        <v>0.6</v>
      </c>
      <c r="E20" s="157">
        <v>0.6</v>
      </c>
      <c r="F20" s="157">
        <v>14.7</v>
      </c>
      <c r="G20" s="157">
        <v>70.5</v>
      </c>
      <c r="H20" s="155">
        <v>0.05</v>
      </c>
      <c r="I20" s="153">
        <v>15</v>
      </c>
      <c r="J20" s="157">
        <v>7.5</v>
      </c>
      <c r="K20" s="157">
        <v>0.3</v>
      </c>
      <c r="L20" s="153">
        <v>24</v>
      </c>
      <c r="M20" s="157">
        <v>16.5</v>
      </c>
      <c r="N20" s="157">
        <v>13.5</v>
      </c>
      <c r="O20" s="157">
        <v>3.3</v>
      </c>
    </row>
    <row r="21" spans="1:15" x14ac:dyDescent="0.3">
      <c r="A21" s="155"/>
      <c r="B21" s="158" t="s">
        <v>227</v>
      </c>
      <c r="C21" s="153">
        <v>20</v>
      </c>
      <c r="D21" s="157">
        <v>1.5</v>
      </c>
      <c r="E21" s="155">
        <v>3.72</v>
      </c>
      <c r="F21" s="155">
        <v>8.26</v>
      </c>
      <c r="G21" s="155">
        <v>73.52</v>
      </c>
      <c r="H21" s="155">
        <v>0.03</v>
      </c>
      <c r="I21" s="155">
        <v>0.84</v>
      </c>
      <c r="J21" s="155">
        <v>41.99</v>
      </c>
      <c r="K21" s="155">
        <v>0.67</v>
      </c>
      <c r="L21" s="155">
        <v>22.14</v>
      </c>
      <c r="M21" s="155">
        <v>35.950000000000003</v>
      </c>
      <c r="N21" s="155">
        <v>21.69</v>
      </c>
      <c r="O21" s="155">
        <v>0.55000000000000004</v>
      </c>
    </row>
    <row r="22" spans="1:15" x14ac:dyDescent="0.3">
      <c r="A22" s="159" t="s">
        <v>784</v>
      </c>
      <c r="B22" s="160"/>
      <c r="C22" s="161">
        <v>170</v>
      </c>
      <c r="D22" s="155">
        <v>2.1</v>
      </c>
      <c r="E22" s="155">
        <v>4.32</v>
      </c>
      <c r="F22" s="155">
        <v>22.96</v>
      </c>
      <c r="G22" s="155">
        <v>144.02000000000001</v>
      </c>
      <c r="H22" s="155">
        <v>0.08</v>
      </c>
      <c r="I22" s="155">
        <v>15.84</v>
      </c>
      <c r="J22" s="155">
        <v>49.49</v>
      </c>
      <c r="K22" s="155">
        <v>0.97</v>
      </c>
      <c r="L22" s="155">
        <v>46.14</v>
      </c>
      <c r="M22" s="155">
        <v>52.45</v>
      </c>
      <c r="N22" s="155">
        <v>35.19</v>
      </c>
      <c r="O22" s="155">
        <v>3.85</v>
      </c>
    </row>
    <row r="23" spans="1:15" x14ac:dyDescent="0.3">
      <c r="A23" s="162" t="s">
        <v>11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</row>
    <row r="24" spans="1:15" x14ac:dyDescent="0.3">
      <c r="A24" s="153" t="s">
        <v>676</v>
      </c>
      <c r="B24" s="158" t="s">
        <v>314</v>
      </c>
      <c r="C24" s="153">
        <v>60</v>
      </c>
      <c r="D24" s="155">
        <v>0.91</v>
      </c>
      <c r="E24" s="155">
        <v>3.11</v>
      </c>
      <c r="F24" s="155">
        <v>4.8899999999999997</v>
      </c>
      <c r="G24" s="155">
        <v>51.54</v>
      </c>
      <c r="H24" s="155">
        <v>0.04</v>
      </c>
      <c r="I24" s="157">
        <v>6.1</v>
      </c>
      <c r="J24" s="155">
        <v>164.27</v>
      </c>
      <c r="K24" s="155">
        <v>1.41</v>
      </c>
      <c r="L24" s="155">
        <v>13.79</v>
      </c>
      <c r="M24" s="155">
        <v>27.04</v>
      </c>
      <c r="N24" s="155">
        <v>12.48</v>
      </c>
      <c r="O24" s="157">
        <v>0.5</v>
      </c>
    </row>
    <row r="25" spans="1:15" ht="32.25" customHeight="1" x14ac:dyDescent="0.3">
      <c r="A25" s="157" t="s">
        <v>379</v>
      </c>
      <c r="B25" s="158" t="s">
        <v>637</v>
      </c>
      <c r="C25" s="153">
        <v>225</v>
      </c>
      <c r="D25" s="155">
        <v>6.8000000000000007</v>
      </c>
      <c r="E25" s="155">
        <v>4.6399999999999997</v>
      </c>
      <c r="F25" s="155">
        <v>9.17</v>
      </c>
      <c r="G25" s="155">
        <v>106.14</v>
      </c>
      <c r="H25" s="155">
        <v>9.0000000000000011E-2</v>
      </c>
      <c r="I25" s="155">
        <v>17.540000000000003</v>
      </c>
      <c r="J25" s="155">
        <v>170.22</v>
      </c>
      <c r="K25" s="155">
        <v>1.58</v>
      </c>
      <c r="L25" s="155">
        <v>31.709999999999997</v>
      </c>
      <c r="M25" s="155">
        <v>82.800000000000011</v>
      </c>
      <c r="N25" s="155">
        <v>36.47</v>
      </c>
      <c r="O25" s="155">
        <v>0.94</v>
      </c>
    </row>
    <row r="26" spans="1:15" ht="33" x14ac:dyDescent="0.3">
      <c r="A26" s="153" t="s">
        <v>677</v>
      </c>
      <c r="B26" s="158" t="s">
        <v>638</v>
      </c>
      <c r="C26" s="153">
        <v>110</v>
      </c>
      <c r="D26" s="155">
        <v>14.3</v>
      </c>
      <c r="E26" s="155">
        <v>8.18</v>
      </c>
      <c r="F26" s="155">
        <v>9.32</v>
      </c>
      <c r="G26" s="155">
        <v>168.51999999999998</v>
      </c>
      <c r="H26" s="155">
        <v>0.48</v>
      </c>
      <c r="I26" s="155">
        <v>3.58</v>
      </c>
      <c r="J26" s="155">
        <v>3.47</v>
      </c>
      <c r="K26" s="155">
        <v>0.62</v>
      </c>
      <c r="L26" s="155">
        <v>20.13</v>
      </c>
      <c r="M26" s="155">
        <v>159.80000000000001</v>
      </c>
      <c r="N26" s="155">
        <v>23.630000000000003</v>
      </c>
      <c r="O26" s="155">
        <v>2.5299999999999998</v>
      </c>
    </row>
    <row r="27" spans="1:15" x14ac:dyDescent="0.3">
      <c r="A27" s="153" t="s">
        <v>291</v>
      </c>
      <c r="B27" s="158" t="s">
        <v>244</v>
      </c>
      <c r="C27" s="134">
        <v>150</v>
      </c>
      <c r="D27" s="132">
        <v>6.97</v>
      </c>
      <c r="E27" s="132">
        <v>5.44</v>
      </c>
      <c r="F27" s="132">
        <v>31.47</v>
      </c>
      <c r="G27" s="132">
        <v>202.45</v>
      </c>
      <c r="H27" s="132">
        <v>0.24</v>
      </c>
      <c r="I27" s="135"/>
      <c r="J27" s="133">
        <v>23.6</v>
      </c>
      <c r="K27" s="132">
        <v>0.49</v>
      </c>
      <c r="L27" s="132">
        <v>12.94</v>
      </c>
      <c r="M27" s="132">
        <v>165.55</v>
      </c>
      <c r="N27" s="132">
        <v>110.07</v>
      </c>
      <c r="O27" s="133">
        <v>3.7</v>
      </c>
    </row>
    <row r="28" spans="1:15" x14ac:dyDescent="0.3">
      <c r="A28" s="153" t="s">
        <v>678</v>
      </c>
      <c r="B28" s="158" t="s">
        <v>232</v>
      </c>
      <c r="C28" s="134">
        <v>200</v>
      </c>
      <c r="D28" s="132">
        <v>0.37</v>
      </c>
      <c r="E28" s="132">
        <v>0.02</v>
      </c>
      <c r="F28" s="132">
        <v>11.63</v>
      </c>
      <c r="G28" s="132">
        <v>49.41</v>
      </c>
      <c r="H28" s="135"/>
      <c r="I28" s="132">
        <v>0.34</v>
      </c>
      <c r="J28" s="132">
        <v>0.51</v>
      </c>
      <c r="K28" s="132">
        <v>0.17</v>
      </c>
      <c r="L28" s="132">
        <v>18.87</v>
      </c>
      <c r="M28" s="132">
        <v>13.09</v>
      </c>
      <c r="N28" s="133">
        <v>5.0999999999999996</v>
      </c>
      <c r="O28" s="132">
        <v>1.02</v>
      </c>
    </row>
    <row r="29" spans="1:15" x14ac:dyDescent="0.3">
      <c r="A29" s="157"/>
      <c r="B29" s="158" t="s">
        <v>70</v>
      </c>
      <c r="C29" s="134">
        <v>50</v>
      </c>
      <c r="D29" s="132">
        <v>2.4500000000000002</v>
      </c>
      <c r="E29" s="133">
        <v>0.5</v>
      </c>
      <c r="F29" s="133">
        <v>22.4</v>
      </c>
      <c r="G29" s="134">
        <v>105</v>
      </c>
      <c r="H29" s="132">
        <v>0.05</v>
      </c>
      <c r="I29" s="135"/>
      <c r="J29" s="135"/>
      <c r="K29" s="132">
        <v>0.35</v>
      </c>
      <c r="L29" s="134">
        <v>9</v>
      </c>
      <c r="M29" s="134">
        <v>46</v>
      </c>
      <c r="N29" s="134">
        <v>10</v>
      </c>
      <c r="O29" s="132">
        <v>1.45</v>
      </c>
    </row>
    <row r="30" spans="1:15" x14ac:dyDescent="0.3">
      <c r="A30" s="159" t="s">
        <v>44</v>
      </c>
      <c r="B30" s="160"/>
      <c r="C30" s="136">
        <v>795</v>
      </c>
      <c r="D30" s="132">
        <v>31.8</v>
      </c>
      <c r="E30" s="132">
        <v>21.89</v>
      </c>
      <c r="F30" s="132">
        <v>88.88</v>
      </c>
      <c r="G30" s="132">
        <v>683.06</v>
      </c>
      <c r="H30" s="133">
        <v>0.9</v>
      </c>
      <c r="I30" s="132">
        <v>27.56</v>
      </c>
      <c r="J30" s="132">
        <v>362.07</v>
      </c>
      <c r="K30" s="132">
        <v>4.62</v>
      </c>
      <c r="L30" s="132">
        <v>106.44</v>
      </c>
      <c r="M30" s="132">
        <v>494.28</v>
      </c>
      <c r="N30" s="132">
        <v>197.75</v>
      </c>
      <c r="O30" s="132">
        <v>10.14</v>
      </c>
    </row>
    <row r="31" spans="1:15" x14ac:dyDescent="0.3">
      <c r="A31" s="162" t="s">
        <v>785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  <row r="32" spans="1:15" x14ac:dyDescent="0.3">
      <c r="A32" s="155" t="s">
        <v>280</v>
      </c>
      <c r="B32" s="158" t="s">
        <v>43</v>
      </c>
      <c r="C32" s="134">
        <v>150</v>
      </c>
      <c r="D32" s="133">
        <v>0.6</v>
      </c>
      <c r="E32" s="133">
        <v>0.6</v>
      </c>
      <c r="F32" s="133">
        <v>14.7</v>
      </c>
      <c r="G32" s="133">
        <v>70.5</v>
      </c>
      <c r="H32" s="132">
        <v>0.05</v>
      </c>
      <c r="I32" s="134">
        <v>15</v>
      </c>
      <c r="J32" s="133">
        <v>7.5</v>
      </c>
      <c r="K32" s="133">
        <v>0.3</v>
      </c>
      <c r="L32" s="134">
        <v>24</v>
      </c>
      <c r="M32" s="133">
        <v>16.5</v>
      </c>
      <c r="N32" s="133">
        <v>13.5</v>
      </c>
      <c r="O32" s="133">
        <v>3.3</v>
      </c>
    </row>
    <row r="33" spans="1:15" x14ac:dyDescent="0.3">
      <c r="A33" s="163"/>
      <c r="B33" s="158" t="s">
        <v>639</v>
      </c>
      <c r="C33" s="134">
        <v>200</v>
      </c>
      <c r="D33" s="134">
        <v>6</v>
      </c>
      <c r="E33" s="134">
        <v>2</v>
      </c>
      <c r="F33" s="134">
        <v>8</v>
      </c>
      <c r="G33" s="134">
        <v>80</v>
      </c>
      <c r="H33" s="132">
        <v>0.08</v>
      </c>
      <c r="I33" s="133">
        <v>1.4</v>
      </c>
      <c r="J33" s="135"/>
      <c r="K33" s="135"/>
      <c r="L33" s="134">
        <v>240</v>
      </c>
      <c r="M33" s="134">
        <v>180</v>
      </c>
      <c r="N33" s="134">
        <v>28</v>
      </c>
      <c r="O33" s="133">
        <v>0.2</v>
      </c>
    </row>
    <row r="34" spans="1:15" x14ac:dyDescent="0.3">
      <c r="A34" s="159" t="s">
        <v>786</v>
      </c>
      <c r="B34" s="160"/>
      <c r="C34" s="136">
        <v>350</v>
      </c>
      <c r="D34" s="132">
        <v>6.6</v>
      </c>
      <c r="E34" s="132">
        <v>2.6</v>
      </c>
      <c r="F34" s="132">
        <v>22.7</v>
      </c>
      <c r="G34" s="133">
        <v>150.5</v>
      </c>
      <c r="H34" s="132">
        <v>0.13</v>
      </c>
      <c r="I34" s="133">
        <v>16.399999999999999</v>
      </c>
      <c r="J34" s="133">
        <v>7.5</v>
      </c>
      <c r="K34" s="133">
        <v>0.3</v>
      </c>
      <c r="L34" s="134">
        <v>264</v>
      </c>
      <c r="M34" s="133">
        <v>196.5</v>
      </c>
      <c r="N34" s="133">
        <v>41.5</v>
      </c>
      <c r="O34" s="133">
        <v>3.5</v>
      </c>
    </row>
    <row r="35" spans="1:15" x14ac:dyDescent="0.3">
      <c r="A35" s="159" t="s">
        <v>45</v>
      </c>
      <c r="B35" s="160"/>
      <c r="C35" s="137">
        <v>1830</v>
      </c>
      <c r="D35" s="132">
        <v>60.26</v>
      </c>
      <c r="E35" s="132">
        <v>44.86</v>
      </c>
      <c r="F35" s="132">
        <v>187.83</v>
      </c>
      <c r="G35" s="132">
        <v>1418.08</v>
      </c>
      <c r="H35" s="132">
        <v>1.44</v>
      </c>
      <c r="I35" s="132">
        <v>65.790000000000006</v>
      </c>
      <c r="J35" s="132">
        <v>497.46</v>
      </c>
      <c r="K35" s="132">
        <v>8.49</v>
      </c>
      <c r="L35" s="132">
        <v>738.25</v>
      </c>
      <c r="M35" s="133">
        <v>1149.5</v>
      </c>
      <c r="N35" s="132">
        <v>336.96</v>
      </c>
      <c r="O35" s="132">
        <v>21.91</v>
      </c>
    </row>
    <row r="36" spans="1:15" s="141" customFormat="1" x14ac:dyDescent="0.3">
      <c r="A36" s="142" t="s">
        <v>155</v>
      </c>
      <c r="B36" s="143" t="s">
        <v>156</v>
      </c>
      <c r="C36" s="164"/>
      <c r="D36" s="164"/>
      <c r="E36" s="164"/>
      <c r="F36" s="164"/>
      <c r="G36" s="164"/>
      <c r="H36" s="164"/>
      <c r="I36" s="164"/>
      <c r="J36" s="165"/>
      <c r="K36" s="165"/>
      <c r="L36" s="165"/>
      <c r="M36" s="165"/>
      <c r="N36" s="165"/>
      <c r="O36" s="165"/>
    </row>
    <row r="37" spans="1:15" s="141" customFormat="1" x14ac:dyDescent="0.3">
      <c r="A37" s="142" t="s">
        <v>157</v>
      </c>
      <c r="B37" s="143" t="s">
        <v>158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1:15" s="141" customFormat="1" ht="15" customHeight="1" x14ac:dyDescent="0.3">
      <c r="A38" s="147" t="s">
        <v>20</v>
      </c>
      <c r="B38" s="148" t="s">
        <v>46</v>
      </c>
      <c r="C38" s="164"/>
      <c r="D38" s="147"/>
      <c r="E38" s="164"/>
      <c r="F38" s="167"/>
      <c r="G38" s="167"/>
      <c r="H38" s="147"/>
      <c r="I38" s="147"/>
      <c r="J38" s="168"/>
      <c r="K38" s="168"/>
      <c r="L38" s="168"/>
      <c r="M38" s="168"/>
      <c r="N38" s="168"/>
      <c r="O38" s="168"/>
    </row>
    <row r="39" spans="1:15" s="141" customFormat="1" x14ac:dyDescent="0.3">
      <c r="A39" s="147" t="s">
        <v>22</v>
      </c>
      <c r="B39" s="148">
        <v>1</v>
      </c>
      <c r="C39" s="147"/>
      <c r="D39" s="147"/>
      <c r="E39" s="164"/>
      <c r="F39" s="164"/>
      <c r="G39" s="164"/>
      <c r="H39" s="147"/>
      <c r="I39" s="147"/>
      <c r="J39" s="164"/>
      <c r="K39" s="164"/>
      <c r="L39" s="164"/>
      <c r="M39" s="164"/>
      <c r="N39" s="164"/>
      <c r="O39" s="164"/>
    </row>
    <row r="40" spans="1:15" ht="16.5" customHeight="1" x14ac:dyDescent="0.3">
      <c r="A40" s="241" t="s">
        <v>23</v>
      </c>
      <c r="B40" s="241" t="s">
        <v>24</v>
      </c>
      <c r="C40" s="241" t="s">
        <v>25</v>
      </c>
      <c r="D40" s="244" t="s">
        <v>26</v>
      </c>
      <c r="E40" s="244"/>
      <c r="F40" s="244"/>
      <c r="G40" s="241" t="s">
        <v>27</v>
      </c>
      <c r="H40" s="244" t="s">
        <v>28</v>
      </c>
      <c r="I40" s="244"/>
      <c r="J40" s="244"/>
      <c r="K40" s="244"/>
      <c r="L40" s="244" t="s">
        <v>29</v>
      </c>
      <c r="M40" s="244"/>
      <c r="N40" s="244"/>
      <c r="O40" s="244"/>
    </row>
    <row r="41" spans="1:15" x14ac:dyDescent="0.3">
      <c r="A41" s="242"/>
      <c r="B41" s="243"/>
      <c r="C41" s="242"/>
      <c r="D41" s="149" t="s">
        <v>30</v>
      </c>
      <c r="E41" s="149" t="s">
        <v>31</v>
      </c>
      <c r="F41" s="149" t="s">
        <v>32</v>
      </c>
      <c r="G41" s="242"/>
      <c r="H41" s="149" t="s">
        <v>33</v>
      </c>
      <c r="I41" s="149" t="s">
        <v>34</v>
      </c>
      <c r="J41" s="149" t="s">
        <v>35</v>
      </c>
      <c r="K41" s="149" t="s">
        <v>36</v>
      </c>
      <c r="L41" s="149" t="s">
        <v>37</v>
      </c>
      <c r="M41" s="149" t="s">
        <v>38</v>
      </c>
      <c r="N41" s="149" t="s">
        <v>39</v>
      </c>
      <c r="O41" s="149" t="s">
        <v>40</v>
      </c>
    </row>
    <row r="42" spans="1:15" x14ac:dyDescent="0.3">
      <c r="A42" s="151">
        <v>1</v>
      </c>
      <c r="B42" s="151">
        <v>2</v>
      </c>
      <c r="C42" s="151">
        <v>3</v>
      </c>
      <c r="D42" s="151">
        <v>4</v>
      </c>
      <c r="E42" s="151">
        <v>5</v>
      </c>
      <c r="F42" s="151">
        <v>6</v>
      </c>
      <c r="G42" s="151">
        <v>7</v>
      </c>
      <c r="H42" s="151">
        <v>8</v>
      </c>
      <c r="I42" s="151">
        <v>9</v>
      </c>
      <c r="J42" s="151">
        <v>10</v>
      </c>
      <c r="K42" s="151">
        <v>11</v>
      </c>
      <c r="L42" s="151">
        <v>12</v>
      </c>
      <c r="M42" s="151">
        <v>13</v>
      </c>
      <c r="N42" s="151">
        <v>14</v>
      </c>
      <c r="O42" s="151">
        <v>15</v>
      </c>
    </row>
    <row r="43" spans="1:15" x14ac:dyDescent="0.3">
      <c r="A43" s="162" t="s">
        <v>0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15" x14ac:dyDescent="0.3">
      <c r="A44" s="155" t="s">
        <v>680</v>
      </c>
      <c r="B44" s="158" t="s">
        <v>640</v>
      </c>
      <c r="C44" s="153">
        <v>200</v>
      </c>
      <c r="D44" s="157">
        <v>31.669999999999998</v>
      </c>
      <c r="E44" s="157">
        <v>11.26</v>
      </c>
      <c r="F44" s="157">
        <v>24.61</v>
      </c>
      <c r="G44" s="157">
        <v>333.40999999999997</v>
      </c>
      <c r="H44" s="157">
        <v>0.13999999999999999</v>
      </c>
      <c r="I44" s="157">
        <v>8.18</v>
      </c>
      <c r="J44" s="157">
        <v>44.88</v>
      </c>
      <c r="K44" s="157">
        <v>1.6099999999999999</v>
      </c>
      <c r="L44" s="157">
        <v>253.94</v>
      </c>
      <c r="M44" s="157">
        <v>384.76</v>
      </c>
      <c r="N44" s="157">
        <v>66.44</v>
      </c>
      <c r="O44" s="157">
        <v>1.52</v>
      </c>
    </row>
    <row r="45" spans="1:15" x14ac:dyDescent="0.3">
      <c r="A45" s="155" t="s">
        <v>681</v>
      </c>
      <c r="B45" s="158" t="s">
        <v>334</v>
      </c>
      <c r="C45" s="153">
        <v>200</v>
      </c>
      <c r="D45" s="155">
        <v>1.88</v>
      </c>
      <c r="E45" s="155">
        <v>0.86</v>
      </c>
      <c r="F45" s="155">
        <v>4.3600000000000003</v>
      </c>
      <c r="G45" s="155">
        <v>33.119999999999997</v>
      </c>
      <c r="H45" s="155">
        <v>0.02</v>
      </c>
      <c r="I45" s="155">
        <v>0.83</v>
      </c>
      <c r="J45" s="157">
        <v>6.1</v>
      </c>
      <c r="K45" s="156"/>
      <c r="L45" s="155">
        <v>72.150000000000006</v>
      </c>
      <c r="M45" s="155">
        <v>58.64</v>
      </c>
      <c r="N45" s="155">
        <v>12.24</v>
      </c>
      <c r="O45" s="155">
        <v>0.88</v>
      </c>
    </row>
    <row r="46" spans="1:15" x14ac:dyDescent="0.3">
      <c r="A46" s="155"/>
      <c r="B46" s="158" t="s">
        <v>224</v>
      </c>
      <c r="C46" s="153">
        <v>40</v>
      </c>
      <c r="D46" s="155">
        <v>2.64</v>
      </c>
      <c r="E46" s="155">
        <v>0.48</v>
      </c>
      <c r="F46" s="155">
        <v>15.86</v>
      </c>
      <c r="G46" s="157">
        <v>79.2</v>
      </c>
      <c r="H46" s="155">
        <v>7.0000000000000007E-2</v>
      </c>
      <c r="I46" s="156"/>
      <c r="J46" s="156"/>
      <c r="K46" s="155">
        <v>0.56000000000000005</v>
      </c>
      <c r="L46" s="157">
        <v>11.6</v>
      </c>
      <c r="M46" s="153">
        <v>60</v>
      </c>
      <c r="N46" s="157">
        <v>18.8</v>
      </c>
      <c r="O46" s="155">
        <v>1.56</v>
      </c>
    </row>
    <row r="47" spans="1:15" x14ac:dyDescent="0.3">
      <c r="A47" s="159" t="s">
        <v>636</v>
      </c>
      <c r="B47" s="160"/>
      <c r="C47" s="161">
        <v>440</v>
      </c>
      <c r="D47" s="155">
        <v>36.19</v>
      </c>
      <c r="E47" s="155">
        <v>12.6</v>
      </c>
      <c r="F47" s="155">
        <v>44.83</v>
      </c>
      <c r="G47" s="155">
        <v>445.73</v>
      </c>
      <c r="H47" s="155">
        <v>0.23</v>
      </c>
      <c r="I47" s="155">
        <v>9.01</v>
      </c>
      <c r="J47" s="155">
        <v>50.98</v>
      </c>
      <c r="K47" s="155">
        <v>2.17</v>
      </c>
      <c r="L47" s="155">
        <v>337.69</v>
      </c>
      <c r="M47" s="157">
        <v>503.4</v>
      </c>
      <c r="N47" s="155">
        <v>97.48</v>
      </c>
      <c r="O47" s="155">
        <v>3.96</v>
      </c>
    </row>
    <row r="48" spans="1:15" x14ac:dyDescent="0.3">
      <c r="A48" s="162" t="s">
        <v>783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</row>
    <row r="49" spans="1:15" x14ac:dyDescent="0.3">
      <c r="A49" s="155" t="s">
        <v>280</v>
      </c>
      <c r="B49" s="158" t="s">
        <v>43</v>
      </c>
      <c r="C49" s="153">
        <v>150</v>
      </c>
      <c r="D49" s="157">
        <v>0.6</v>
      </c>
      <c r="E49" s="157">
        <v>0.6</v>
      </c>
      <c r="F49" s="157">
        <v>14.7</v>
      </c>
      <c r="G49" s="157">
        <v>70.5</v>
      </c>
      <c r="H49" s="155">
        <v>0.05</v>
      </c>
      <c r="I49" s="153">
        <v>15</v>
      </c>
      <c r="J49" s="157">
        <v>7.5</v>
      </c>
      <c r="K49" s="157">
        <v>0.3</v>
      </c>
      <c r="L49" s="153">
        <v>24</v>
      </c>
      <c r="M49" s="157">
        <v>16.5</v>
      </c>
      <c r="N49" s="157">
        <v>13.5</v>
      </c>
      <c r="O49" s="157">
        <v>3.3</v>
      </c>
    </row>
    <row r="50" spans="1:15" x14ac:dyDescent="0.3">
      <c r="A50" s="155"/>
      <c r="B50" s="158" t="s">
        <v>227</v>
      </c>
      <c r="C50" s="153">
        <v>20</v>
      </c>
      <c r="D50" s="157">
        <v>1.5</v>
      </c>
      <c r="E50" s="155">
        <v>3.72</v>
      </c>
      <c r="F50" s="155">
        <v>8.26</v>
      </c>
      <c r="G50" s="155">
        <v>73.52</v>
      </c>
      <c r="H50" s="155">
        <v>0.03</v>
      </c>
      <c r="I50" s="155">
        <v>0.84</v>
      </c>
      <c r="J50" s="155">
        <v>41.99</v>
      </c>
      <c r="K50" s="155">
        <v>0.67</v>
      </c>
      <c r="L50" s="155">
        <v>22.14</v>
      </c>
      <c r="M50" s="155">
        <v>35.950000000000003</v>
      </c>
      <c r="N50" s="155">
        <v>21.69</v>
      </c>
      <c r="O50" s="155">
        <v>0.55000000000000004</v>
      </c>
    </row>
    <row r="51" spans="1:15" x14ac:dyDescent="0.3">
      <c r="A51" s="159" t="s">
        <v>784</v>
      </c>
      <c r="B51" s="160"/>
      <c r="C51" s="161">
        <v>170</v>
      </c>
      <c r="D51" s="155">
        <v>2.1</v>
      </c>
      <c r="E51" s="155">
        <v>4.32</v>
      </c>
      <c r="F51" s="155">
        <v>22.96</v>
      </c>
      <c r="G51" s="155">
        <v>144.02000000000001</v>
      </c>
      <c r="H51" s="155">
        <v>0.08</v>
      </c>
      <c r="I51" s="155">
        <v>15.84</v>
      </c>
      <c r="J51" s="155">
        <v>49.49</v>
      </c>
      <c r="K51" s="155">
        <v>0.97</v>
      </c>
      <c r="L51" s="155">
        <v>46.14</v>
      </c>
      <c r="M51" s="155">
        <v>52.45</v>
      </c>
      <c r="N51" s="155">
        <v>35.19</v>
      </c>
      <c r="O51" s="155">
        <v>3.85</v>
      </c>
    </row>
    <row r="52" spans="1:15" x14ac:dyDescent="0.3">
      <c r="A52" s="162" t="s">
        <v>11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</row>
    <row r="53" spans="1:15" ht="35.25" customHeight="1" x14ac:dyDescent="0.3">
      <c r="A53" s="153" t="s">
        <v>682</v>
      </c>
      <c r="B53" s="158" t="s">
        <v>641</v>
      </c>
      <c r="C53" s="153">
        <v>60</v>
      </c>
      <c r="D53" s="153">
        <v>1</v>
      </c>
      <c r="E53" s="155">
        <v>5.08</v>
      </c>
      <c r="F53" s="157">
        <v>2.2000000000000002</v>
      </c>
      <c r="G53" s="155">
        <v>59.53</v>
      </c>
      <c r="H53" s="155">
        <v>0.03</v>
      </c>
      <c r="I53" s="157">
        <v>28.1</v>
      </c>
      <c r="J53" s="155">
        <v>97.34</v>
      </c>
      <c r="K53" s="155">
        <v>2.5099999999999998</v>
      </c>
      <c r="L53" s="155">
        <v>30.48</v>
      </c>
      <c r="M53" s="155">
        <v>24.01</v>
      </c>
      <c r="N53" s="155">
        <v>13.79</v>
      </c>
      <c r="O53" s="155">
        <v>0.62</v>
      </c>
    </row>
    <row r="54" spans="1:15" ht="35.25" customHeight="1" x14ac:dyDescent="0.3">
      <c r="A54" s="153" t="s">
        <v>339</v>
      </c>
      <c r="B54" s="158" t="s">
        <v>642</v>
      </c>
      <c r="C54" s="153">
        <v>210</v>
      </c>
      <c r="D54" s="155">
        <v>5.46</v>
      </c>
      <c r="E54" s="155">
        <v>4.08</v>
      </c>
      <c r="F54" s="155">
        <v>13.69</v>
      </c>
      <c r="G54" s="155">
        <v>113.78</v>
      </c>
      <c r="H54" s="155">
        <v>0.22</v>
      </c>
      <c r="I54" s="155">
        <v>14.09</v>
      </c>
      <c r="J54" s="155">
        <v>182.4</v>
      </c>
      <c r="K54" s="155">
        <v>1.05</v>
      </c>
      <c r="L54" s="155">
        <v>16.919999999999998</v>
      </c>
      <c r="M54" s="155">
        <v>91.080000000000013</v>
      </c>
      <c r="N54" s="155">
        <v>25.77</v>
      </c>
      <c r="O54" s="155">
        <v>1.32</v>
      </c>
    </row>
    <row r="55" spans="1:15" x14ac:dyDescent="0.3">
      <c r="A55" s="163" t="s">
        <v>683</v>
      </c>
      <c r="B55" s="158" t="s">
        <v>643</v>
      </c>
      <c r="C55" s="153">
        <v>90</v>
      </c>
      <c r="D55" s="169">
        <v>14.99</v>
      </c>
      <c r="E55" s="169">
        <v>6.98</v>
      </c>
      <c r="F55" s="169">
        <v>5.76</v>
      </c>
      <c r="G55" s="169">
        <v>147.07</v>
      </c>
      <c r="H55" s="169">
        <v>0.25</v>
      </c>
      <c r="I55" s="170">
        <v>27.4</v>
      </c>
      <c r="J55" s="171">
        <v>6573</v>
      </c>
      <c r="K55" s="169">
        <v>1.68</v>
      </c>
      <c r="L55" s="169">
        <v>29.09</v>
      </c>
      <c r="M55" s="169">
        <v>269.08999999999997</v>
      </c>
      <c r="N55" s="169">
        <v>17.73</v>
      </c>
      <c r="O55" s="169">
        <v>5.62</v>
      </c>
    </row>
    <row r="56" spans="1:15" ht="15" customHeight="1" x14ac:dyDescent="0.3">
      <c r="A56" s="153" t="s">
        <v>472</v>
      </c>
      <c r="B56" s="158" t="s">
        <v>473</v>
      </c>
      <c r="C56" s="153">
        <v>150</v>
      </c>
      <c r="D56" s="157">
        <v>4.5</v>
      </c>
      <c r="E56" s="157">
        <v>1.9</v>
      </c>
      <c r="F56" s="155">
        <v>36.68</v>
      </c>
      <c r="G56" s="155">
        <v>182.24</v>
      </c>
      <c r="H56" s="155">
        <v>0.27</v>
      </c>
      <c r="I56" s="153">
        <v>45</v>
      </c>
      <c r="J56" s="155">
        <v>6.75</v>
      </c>
      <c r="K56" s="155">
        <v>0.67</v>
      </c>
      <c r="L56" s="155">
        <v>24.34</v>
      </c>
      <c r="M56" s="157">
        <v>130.9</v>
      </c>
      <c r="N56" s="155">
        <v>51.86</v>
      </c>
      <c r="O56" s="155">
        <v>2.04</v>
      </c>
    </row>
    <row r="57" spans="1:15" x14ac:dyDescent="0.3">
      <c r="A57" s="155" t="s">
        <v>684</v>
      </c>
      <c r="B57" s="158" t="s">
        <v>249</v>
      </c>
      <c r="C57" s="153">
        <v>200</v>
      </c>
      <c r="D57" s="155">
        <v>0.78</v>
      </c>
      <c r="E57" s="155">
        <v>0.05</v>
      </c>
      <c r="F57" s="155">
        <v>10.85</v>
      </c>
      <c r="G57" s="157">
        <v>47.6</v>
      </c>
      <c r="H57" s="155">
        <v>0.02</v>
      </c>
      <c r="I57" s="157">
        <v>0.6</v>
      </c>
      <c r="J57" s="155">
        <v>87.45</v>
      </c>
      <c r="K57" s="155">
        <v>0.83</v>
      </c>
      <c r="L57" s="153">
        <v>24</v>
      </c>
      <c r="M57" s="157">
        <v>21.9</v>
      </c>
      <c r="N57" s="155">
        <v>15.75</v>
      </c>
      <c r="O57" s="155">
        <v>0.48</v>
      </c>
    </row>
    <row r="58" spans="1:15" x14ac:dyDescent="0.3">
      <c r="A58" s="157"/>
      <c r="B58" s="158" t="s">
        <v>70</v>
      </c>
      <c r="C58" s="134">
        <v>50</v>
      </c>
      <c r="D58" s="132">
        <v>2.4500000000000002</v>
      </c>
      <c r="E58" s="133">
        <v>0.5</v>
      </c>
      <c r="F58" s="133">
        <v>22.4</v>
      </c>
      <c r="G58" s="134">
        <v>105</v>
      </c>
      <c r="H58" s="132">
        <v>0.05</v>
      </c>
      <c r="I58" s="135"/>
      <c r="J58" s="135"/>
      <c r="K58" s="132">
        <v>0.35</v>
      </c>
      <c r="L58" s="134">
        <v>9</v>
      </c>
      <c r="M58" s="134">
        <v>46</v>
      </c>
      <c r="N58" s="134">
        <v>10</v>
      </c>
      <c r="O58" s="132">
        <v>1.45</v>
      </c>
    </row>
    <row r="59" spans="1:15" x14ac:dyDescent="0.3">
      <c r="A59" s="159" t="s">
        <v>44</v>
      </c>
      <c r="B59" s="160"/>
      <c r="C59" s="136">
        <v>760</v>
      </c>
      <c r="D59" s="132">
        <v>29.18</v>
      </c>
      <c r="E59" s="132">
        <v>18.59</v>
      </c>
      <c r="F59" s="132">
        <v>91.58</v>
      </c>
      <c r="G59" s="132">
        <v>655.22</v>
      </c>
      <c r="H59" s="132">
        <v>0.84</v>
      </c>
      <c r="I59" s="132">
        <v>115.19</v>
      </c>
      <c r="J59" s="132">
        <v>6946.94</v>
      </c>
      <c r="K59" s="132">
        <v>7.09</v>
      </c>
      <c r="L59" s="132">
        <v>133.83000000000001</v>
      </c>
      <c r="M59" s="132">
        <v>582.98</v>
      </c>
      <c r="N59" s="133">
        <v>134.9</v>
      </c>
      <c r="O59" s="132">
        <v>11.53</v>
      </c>
    </row>
    <row r="60" spans="1:15" x14ac:dyDescent="0.3">
      <c r="A60" s="162" t="s">
        <v>785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</row>
    <row r="61" spans="1:15" x14ac:dyDescent="0.3">
      <c r="A61" s="155" t="s">
        <v>280</v>
      </c>
      <c r="B61" s="158" t="s">
        <v>43</v>
      </c>
      <c r="C61" s="134">
        <v>150</v>
      </c>
      <c r="D61" s="133">
        <v>0.6</v>
      </c>
      <c r="E61" s="133">
        <v>0.6</v>
      </c>
      <c r="F61" s="133">
        <v>14.7</v>
      </c>
      <c r="G61" s="133">
        <v>70.5</v>
      </c>
      <c r="H61" s="132">
        <v>0.05</v>
      </c>
      <c r="I61" s="134">
        <v>15</v>
      </c>
      <c r="J61" s="133">
        <v>7.5</v>
      </c>
      <c r="K61" s="133">
        <v>0.3</v>
      </c>
      <c r="L61" s="134">
        <v>24</v>
      </c>
      <c r="M61" s="133">
        <v>16.5</v>
      </c>
      <c r="N61" s="133">
        <v>13.5</v>
      </c>
      <c r="O61" s="133">
        <v>3.3</v>
      </c>
    </row>
    <row r="62" spans="1:15" x14ac:dyDescent="0.3">
      <c r="A62" s="163"/>
      <c r="B62" s="158" t="s">
        <v>639</v>
      </c>
      <c r="C62" s="134">
        <v>200</v>
      </c>
      <c r="D62" s="134">
        <v>6</v>
      </c>
      <c r="E62" s="134">
        <v>2</v>
      </c>
      <c r="F62" s="134">
        <v>8</v>
      </c>
      <c r="G62" s="134">
        <v>80</v>
      </c>
      <c r="H62" s="132">
        <v>0.08</v>
      </c>
      <c r="I62" s="133">
        <v>1.4</v>
      </c>
      <c r="J62" s="135"/>
      <c r="K62" s="135"/>
      <c r="L62" s="134">
        <v>240</v>
      </c>
      <c r="M62" s="134">
        <v>180</v>
      </c>
      <c r="N62" s="134">
        <v>28</v>
      </c>
      <c r="O62" s="133">
        <v>0.2</v>
      </c>
    </row>
    <row r="63" spans="1:15" x14ac:dyDescent="0.3">
      <c r="A63" s="159" t="s">
        <v>786</v>
      </c>
      <c r="B63" s="160"/>
      <c r="C63" s="136">
        <v>350</v>
      </c>
      <c r="D63" s="132">
        <v>6.6</v>
      </c>
      <c r="E63" s="132">
        <v>2.6</v>
      </c>
      <c r="F63" s="132">
        <v>22.7</v>
      </c>
      <c r="G63" s="133">
        <v>150.5</v>
      </c>
      <c r="H63" s="132">
        <v>0.13</v>
      </c>
      <c r="I63" s="133">
        <v>16.399999999999999</v>
      </c>
      <c r="J63" s="133">
        <v>7.5</v>
      </c>
      <c r="K63" s="133">
        <v>0.3</v>
      </c>
      <c r="L63" s="134">
        <v>264</v>
      </c>
      <c r="M63" s="133">
        <v>196.5</v>
      </c>
      <c r="N63" s="133">
        <v>41.5</v>
      </c>
      <c r="O63" s="133">
        <v>3.5</v>
      </c>
    </row>
    <row r="64" spans="1:15" x14ac:dyDescent="0.3">
      <c r="A64" s="159" t="s">
        <v>45</v>
      </c>
      <c r="B64" s="160"/>
      <c r="C64" s="137">
        <v>1720</v>
      </c>
      <c r="D64" s="132">
        <v>74.069999999999993</v>
      </c>
      <c r="E64" s="132">
        <v>38.11</v>
      </c>
      <c r="F64" s="132">
        <v>182.07</v>
      </c>
      <c r="G64" s="132">
        <v>1395.47</v>
      </c>
      <c r="H64" s="132">
        <v>1.28</v>
      </c>
      <c r="I64" s="132">
        <v>156.44</v>
      </c>
      <c r="J64" s="132">
        <v>7054.91</v>
      </c>
      <c r="K64" s="132">
        <v>10.53</v>
      </c>
      <c r="L64" s="132">
        <v>781.66</v>
      </c>
      <c r="M64" s="132">
        <v>1335.33</v>
      </c>
      <c r="N64" s="132">
        <v>309.07</v>
      </c>
      <c r="O64" s="132">
        <v>22.84</v>
      </c>
    </row>
    <row r="65" spans="1:15" s="141" customFormat="1" x14ac:dyDescent="0.3">
      <c r="A65" s="142" t="s">
        <v>155</v>
      </c>
      <c r="B65" s="143" t="s">
        <v>156</v>
      </c>
      <c r="C65" s="164"/>
      <c r="D65" s="164"/>
      <c r="E65" s="164"/>
      <c r="F65" s="164"/>
      <c r="G65" s="164"/>
      <c r="H65" s="164"/>
      <c r="I65" s="164"/>
      <c r="J65" s="165"/>
      <c r="K65" s="165"/>
      <c r="L65" s="165"/>
      <c r="M65" s="165"/>
      <c r="N65" s="165"/>
      <c r="O65" s="165"/>
    </row>
    <row r="66" spans="1:15" s="141" customFormat="1" x14ac:dyDescent="0.3">
      <c r="A66" s="142" t="s">
        <v>157</v>
      </c>
      <c r="B66" s="143" t="s">
        <v>158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</row>
    <row r="67" spans="1:15" s="141" customFormat="1" ht="15" customHeight="1" x14ac:dyDescent="0.3">
      <c r="A67" s="147" t="s">
        <v>20</v>
      </c>
      <c r="B67" s="148" t="s">
        <v>47</v>
      </c>
      <c r="C67" s="164"/>
      <c r="D67" s="147"/>
      <c r="E67" s="164"/>
      <c r="F67" s="167"/>
      <c r="G67" s="167"/>
      <c r="H67" s="147"/>
      <c r="I67" s="147"/>
      <c r="J67" s="168"/>
      <c r="K67" s="168"/>
      <c r="L67" s="168"/>
      <c r="M67" s="168"/>
      <c r="N67" s="168"/>
      <c r="O67" s="168"/>
    </row>
    <row r="68" spans="1:15" s="141" customFormat="1" x14ac:dyDescent="0.3">
      <c r="A68" s="147" t="s">
        <v>22</v>
      </c>
      <c r="B68" s="148">
        <v>1</v>
      </c>
      <c r="C68" s="147"/>
      <c r="D68" s="147"/>
      <c r="E68" s="164"/>
      <c r="F68" s="164"/>
      <c r="G68" s="164"/>
      <c r="H68" s="147"/>
      <c r="I68" s="147"/>
      <c r="J68" s="164"/>
      <c r="K68" s="164"/>
      <c r="L68" s="164"/>
      <c r="M68" s="164"/>
      <c r="N68" s="164"/>
      <c r="O68" s="164"/>
    </row>
    <row r="69" spans="1:15" ht="16.5" customHeight="1" x14ac:dyDescent="0.3">
      <c r="A69" s="241" t="s">
        <v>23</v>
      </c>
      <c r="B69" s="241" t="s">
        <v>24</v>
      </c>
      <c r="C69" s="241" t="s">
        <v>25</v>
      </c>
      <c r="D69" s="244" t="s">
        <v>26</v>
      </c>
      <c r="E69" s="244"/>
      <c r="F69" s="244"/>
      <c r="G69" s="241" t="s">
        <v>27</v>
      </c>
      <c r="H69" s="244" t="s">
        <v>28</v>
      </c>
      <c r="I69" s="244"/>
      <c r="J69" s="244"/>
      <c r="K69" s="244"/>
      <c r="L69" s="244" t="s">
        <v>29</v>
      </c>
      <c r="M69" s="244"/>
      <c r="N69" s="244"/>
      <c r="O69" s="244"/>
    </row>
    <row r="70" spans="1:15" x14ac:dyDescent="0.3">
      <c r="A70" s="242"/>
      <c r="B70" s="243"/>
      <c r="C70" s="242"/>
      <c r="D70" s="149" t="s">
        <v>30</v>
      </c>
      <c r="E70" s="149" t="s">
        <v>31</v>
      </c>
      <c r="F70" s="149" t="s">
        <v>32</v>
      </c>
      <c r="G70" s="242"/>
      <c r="H70" s="149" t="s">
        <v>33</v>
      </c>
      <c r="I70" s="149" t="s">
        <v>34</v>
      </c>
      <c r="J70" s="149" t="s">
        <v>35</v>
      </c>
      <c r="K70" s="149" t="s">
        <v>36</v>
      </c>
      <c r="L70" s="149" t="s">
        <v>37</v>
      </c>
      <c r="M70" s="149" t="s">
        <v>38</v>
      </c>
      <c r="N70" s="149" t="s">
        <v>39</v>
      </c>
      <c r="O70" s="149" t="s">
        <v>40</v>
      </c>
    </row>
    <row r="71" spans="1:15" x14ac:dyDescent="0.3">
      <c r="A71" s="151">
        <v>1</v>
      </c>
      <c r="B71" s="151">
        <v>2</v>
      </c>
      <c r="C71" s="151">
        <v>3</v>
      </c>
      <c r="D71" s="151">
        <v>4</v>
      </c>
      <c r="E71" s="151">
        <v>5</v>
      </c>
      <c r="F71" s="151">
        <v>6</v>
      </c>
      <c r="G71" s="151">
        <v>7</v>
      </c>
      <c r="H71" s="151">
        <v>8</v>
      </c>
      <c r="I71" s="151">
        <v>9</v>
      </c>
      <c r="J71" s="151">
        <v>10</v>
      </c>
      <c r="K71" s="151">
        <v>11</v>
      </c>
      <c r="L71" s="151">
        <v>12</v>
      </c>
      <c r="M71" s="151">
        <v>13</v>
      </c>
      <c r="N71" s="151">
        <v>14</v>
      </c>
      <c r="O71" s="151">
        <v>15</v>
      </c>
    </row>
    <row r="72" spans="1:15" x14ac:dyDescent="0.3">
      <c r="A72" s="162" t="s">
        <v>0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</row>
    <row r="73" spans="1:15" ht="14.25" customHeight="1" x14ac:dyDescent="0.3">
      <c r="A73" s="155" t="s">
        <v>685</v>
      </c>
      <c r="B73" s="158" t="s">
        <v>541</v>
      </c>
      <c r="C73" s="153">
        <v>110</v>
      </c>
      <c r="D73" s="155">
        <v>17.32</v>
      </c>
      <c r="E73" s="155">
        <v>10.37</v>
      </c>
      <c r="F73" s="155">
        <v>2.65</v>
      </c>
      <c r="G73" s="155">
        <v>173.24</v>
      </c>
      <c r="H73" s="155">
        <v>0.18</v>
      </c>
      <c r="I73" s="155">
        <v>3.69</v>
      </c>
      <c r="J73" s="157">
        <v>444.6</v>
      </c>
      <c r="K73" s="155">
        <v>3.55</v>
      </c>
      <c r="L73" s="155">
        <v>27.04</v>
      </c>
      <c r="M73" s="155">
        <v>183.11</v>
      </c>
      <c r="N73" s="155">
        <v>35.07</v>
      </c>
      <c r="O73" s="155">
        <v>0.78</v>
      </c>
    </row>
    <row r="74" spans="1:15" x14ac:dyDescent="0.3">
      <c r="A74" s="153" t="s">
        <v>283</v>
      </c>
      <c r="B74" s="158" t="s">
        <v>231</v>
      </c>
      <c r="C74" s="134">
        <v>150</v>
      </c>
      <c r="D74" s="132">
        <v>3.04</v>
      </c>
      <c r="E74" s="132">
        <v>4.2300000000000004</v>
      </c>
      <c r="F74" s="132">
        <v>24.52</v>
      </c>
      <c r="G74" s="132">
        <v>148.55000000000001</v>
      </c>
      <c r="H74" s="132">
        <v>0.18</v>
      </c>
      <c r="I74" s="134">
        <v>30</v>
      </c>
      <c r="J74" s="134">
        <v>27</v>
      </c>
      <c r="K74" s="133">
        <v>0.2</v>
      </c>
      <c r="L74" s="133">
        <v>16.2</v>
      </c>
      <c r="M74" s="133">
        <v>88.5</v>
      </c>
      <c r="N74" s="132">
        <v>34.53</v>
      </c>
      <c r="O74" s="132">
        <v>1.36</v>
      </c>
    </row>
    <row r="75" spans="1:15" x14ac:dyDescent="0.3">
      <c r="A75" s="155" t="s">
        <v>686</v>
      </c>
      <c r="B75" s="158" t="s">
        <v>236</v>
      </c>
      <c r="C75" s="134">
        <v>200</v>
      </c>
      <c r="D75" s="133">
        <v>0.3</v>
      </c>
      <c r="E75" s="132">
        <v>0.06</v>
      </c>
      <c r="F75" s="132">
        <v>1.52</v>
      </c>
      <c r="G75" s="132">
        <v>10.039999999999999</v>
      </c>
      <c r="H75" s="135"/>
      <c r="I75" s="133">
        <v>30.1</v>
      </c>
      <c r="J75" s="132">
        <v>25.01</v>
      </c>
      <c r="K75" s="132">
        <v>0.11</v>
      </c>
      <c r="L75" s="132">
        <v>6.75</v>
      </c>
      <c r="M75" s="132">
        <v>8.75</v>
      </c>
      <c r="N75" s="132">
        <v>4.91</v>
      </c>
      <c r="O75" s="132">
        <v>0.91</v>
      </c>
    </row>
    <row r="76" spans="1:15" x14ac:dyDescent="0.3">
      <c r="A76" s="155"/>
      <c r="B76" s="158" t="s">
        <v>224</v>
      </c>
      <c r="C76" s="134">
        <v>40</v>
      </c>
      <c r="D76" s="132">
        <v>2.64</v>
      </c>
      <c r="E76" s="132">
        <v>0.48</v>
      </c>
      <c r="F76" s="132">
        <v>15.86</v>
      </c>
      <c r="G76" s="133">
        <v>79.2</v>
      </c>
      <c r="H76" s="132">
        <v>7.0000000000000007E-2</v>
      </c>
      <c r="I76" s="135"/>
      <c r="J76" s="135"/>
      <c r="K76" s="132">
        <v>0.56000000000000005</v>
      </c>
      <c r="L76" s="133">
        <v>11.6</v>
      </c>
      <c r="M76" s="134">
        <v>60</v>
      </c>
      <c r="N76" s="133">
        <v>18.8</v>
      </c>
      <c r="O76" s="132">
        <v>1.56</v>
      </c>
    </row>
    <row r="77" spans="1:15" x14ac:dyDescent="0.3">
      <c r="A77" s="159" t="s">
        <v>636</v>
      </c>
      <c r="B77" s="160"/>
      <c r="C77" s="136">
        <v>500</v>
      </c>
      <c r="D77" s="132">
        <v>23.3</v>
      </c>
      <c r="E77" s="132">
        <v>15.14</v>
      </c>
      <c r="F77" s="132">
        <v>44.55</v>
      </c>
      <c r="G77" s="132">
        <v>411.03</v>
      </c>
      <c r="H77" s="132">
        <v>0.43</v>
      </c>
      <c r="I77" s="132">
        <v>63.79</v>
      </c>
      <c r="J77" s="132">
        <v>496.61</v>
      </c>
      <c r="K77" s="132">
        <v>4.42</v>
      </c>
      <c r="L77" s="132">
        <v>61.59</v>
      </c>
      <c r="M77" s="132">
        <v>340.36</v>
      </c>
      <c r="N77" s="132">
        <v>93.31</v>
      </c>
      <c r="O77" s="132">
        <v>4.6100000000000003</v>
      </c>
    </row>
    <row r="78" spans="1:15" x14ac:dyDescent="0.3">
      <c r="A78" s="162" t="s">
        <v>783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</row>
    <row r="79" spans="1:15" x14ac:dyDescent="0.3">
      <c r="A79" s="155" t="s">
        <v>280</v>
      </c>
      <c r="B79" s="158" t="s">
        <v>43</v>
      </c>
      <c r="C79" s="153">
        <v>150</v>
      </c>
      <c r="D79" s="157">
        <v>0.6</v>
      </c>
      <c r="E79" s="157">
        <v>0.6</v>
      </c>
      <c r="F79" s="157">
        <v>14.7</v>
      </c>
      <c r="G79" s="157">
        <v>70.5</v>
      </c>
      <c r="H79" s="155">
        <v>0.05</v>
      </c>
      <c r="I79" s="153">
        <v>15</v>
      </c>
      <c r="J79" s="157">
        <v>7.5</v>
      </c>
      <c r="K79" s="157">
        <v>0.3</v>
      </c>
      <c r="L79" s="153">
        <v>24</v>
      </c>
      <c r="M79" s="157">
        <v>16.5</v>
      </c>
      <c r="N79" s="157">
        <v>13.5</v>
      </c>
      <c r="O79" s="157">
        <v>3.3</v>
      </c>
    </row>
    <row r="80" spans="1:15" x14ac:dyDescent="0.3">
      <c r="A80" s="155"/>
      <c r="B80" s="158" t="s">
        <v>227</v>
      </c>
      <c r="C80" s="153">
        <v>20</v>
      </c>
      <c r="D80" s="157">
        <v>1.5</v>
      </c>
      <c r="E80" s="155">
        <v>3.72</v>
      </c>
      <c r="F80" s="155">
        <v>8.26</v>
      </c>
      <c r="G80" s="155">
        <v>73.52</v>
      </c>
      <c r="H80" s="155">
        <v>0.03</v>
      </c>
      <c r="I80" s="155">
        <v>0.84</v>
      </c>
      <c r="J80" s="155">
        <v>41.99</v>
      </c>
      <c r="K80" s="155">
        <v>0.67</v>
      </c>
      <c r="L80" s="155">
        <v>22.14</v>
      </c>
      <c r="M80" s="155">
        <v>35.950000000000003</v>
      </c>
      <c r="N80" s="155">
        <v>21.69</v>
      </c>
      <c r="O80" s="155">
        <v>0.55000000000000004</v>
      </c>
    </row>
    <row r="81" spans="1:15" x14ac:dyDescent="0.3">
      <c r="A81" s="159" t="s">
        <v>784</v>
      </c>
      <c r="B81" s="160"/>
      <c r="C81" s="161">
        <v>170</v>
      </c>
      <c r="D81" s="155">
        <v>2.1</v>
      </c>
      <c r="E81" s="155">
        <v>4.32</v>
      </c>
      <c r="F81" s="155">
        <v>22.96</v>
      </c>
      <c r="G81" s="155">
        <v>144.02000000000001</v>
      </c>
      <c r="H81" s="155">
        <v>0.08</v>
      </c>
      <c r="I81" s="155">
        <v>15.84</v>
      </c>
      <c r="J81" s="155">
        <v>49.49</v>
      </c>
      <c r="K81" s="155">
        <v>0.97</v>
      </c>
      <c r="L81" s="155">
        <v>46.14</v>
      </c>
      <c r="M81" s="155">
        <v>52.45</v>
      </c>
      <c r="N81" s="155">
        <v>35.19</v>
      </c>
      <c r="O81" s="155">
        <v>3.85</v>
      </c>
    </row>
    <row r="82" spans="1:15" x14ac:dyDescent="0.3">
      <c r="A82" s="162" t="s">
        <v>11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</row>
    <row r="83" spans="1:15" x14ac:dyDescent="0.3">
      <c r="A83" s="153" t="s">
        <v>687</v>
      </c>
      <c r="B83" s="158" t="s">
        <v>644</v>
      </c>
      <c r="C83" s="153">
        <v>60</v>
      </c>
      <c r="D83" s="155">
        <v>0.85</v>
      </c>
      <c r="E83" s="155">
        <v>2.19</v>
      </c>
      <c r="F83" s="157">
        <v>2.8</v>
      </c>
      <c r="G83" s="157">
        <v>34.5</v>
      </c>
      <c r="H83" s="155">
        <v>0.02</v>
      </c>
      <c r="I83" s="155">
        <v>15.82</v>
      </c>
      <c r="J83" s="155">
        <v>20.74</v>
      </c>
      <c r="K83" s="155">
        <v>1.02</v>
      </c>
      <c r="L83" s="157">
        <v>17.100000000000001</v>
      </c>
      <c r="M83" s="155">
        <v>18.420000000000002</v>
      </c>
      <c r="N83" s="155">
        <v>9.44</v>
      </c>
      <c r="O83" s="155">
        <v>0.36</v>
      </c>
    </row>
    <row r="84" spans="1:15" ht="30.75" customHeight="1" x14ac:dyDescent="0.3">
      <c r="A84" s="153" t="s">
        <v>282</v>
      </c>
      <c r="B84" s="158" t="s">
        <v>645</v>
      </c>
      <c r="C84" s="153">
        <v>225</v>
      </c>
      <c r="D84" s="155">
        <v>6.91</v>
      </c>
      <c r="E84" s="155">
        <v>5.57</v>
      </c>
      <c r="F84" s="155">
        <v>8.43</v>
      </c>
      <c r="G84" s="155">
        <v>112.1</v>
      </c>
      <c r="H84" s="155">
        <v>7.0000000000000007E-2</v>
      </c>
      <c r="I84" s="155">
        <v>16.64</v>
      </c>
      <c r="J84" s="155">
        <v>170.07999999999998</v>
      </c>
      <c r="K84" s="155">
        <v>2.0499999999999998</v>
      </c>
      <c r="L84" s="155">
        <v>38.230000000000004</v>
      </c>
      <c r="M84" s="155">
        <v>83.210000000000008</v>
      </c>
      <c r="N84" s="155">
        <v>38.92</v>
      </c>
      <c r="O84" s="155">
        <v>1.2</v>
      </c>
    </row>
    <row r="85" spans="1:15" x14ac:dyDescent="0.3">
      <c r="A85" s="153" t="s">
        <v>488</v>
      </c>
      <c r="B85" s="158" t="s">
        <v>248</v>
      </c>
      <c r="C85" s="153">
        <v>90</v>
      </c>
      <c r="D85" s="155">
        <v>14.86</v>
      </c>
      <c r="E85" s="155">
        <v>9.18</v>
      </c>
      <c r="F85" s="155">
        <v>3.26</v>
      </c>
      <c r="G85" s="155">
        <v>155.08000000000001</v>
      </c>
      <c r="H85" s="155">
        <v>0.52</v>
      </c>
      <c r="I85" s="155">
        <v>4.38</v>
      </c>
      <c r="J85" s="156"/>
      <c r="K85" s="155">
        <v>0.95</v>
      </c>
      <c r="L85" s="155">
        <v>13.27</v>
      </c>
      <c r="M85" s="155">
        <v>160.03</v>
      </c>
      <c r="N85" s="155">
        <v>23.88</v>
      </c>
      <c r="O85" s="155">
        <v>2.3199999999999998</v>
      </c>
    </row>
    <row r="86" spans="1:15" x14ac:dyDescent="0.3">
      <c r="A86" s="155" t="s">
        <v>688</v>
      </c>
      <c r="B86" s="158" t="s">
        <v>365</v>
      </c>
      <c r="C86" s="153">
        <v>150</v>
      </c>
      <c r="D86" s="155">
        <v>5.36</v>
      </c>
      <c r="E86" s="155">
        <v>2.62</v>
      </c>
      <c r="F86" s="155">
        <v>35.840000000000003</v>
      </c>
      <c r="G86" s="155">
        <v>189.73</v>
      </c>
      <c r="H86" s="155">
        <v>0.09</v>
      </c>
      <c r="I86" s="153">
        <v>21</v>
      </c>
      <c r="J86" s="155">
        <v>49.74</v>
      </c>
      <c r="K86" s="155">
        <v>1.73</v>
      </c>
      <c r="L86" s="155">
        <v>30.38</v>
      </c>
      <c r="M86" s="155">
        <v>131.75</v>
      </c>
      <c r="N86" s="157">
        <v>30.2</v>
      </c>
      <c r="O86" s="157">
        <v>1.4</v>
      </c>
    </row>
    <row r="87" spans="1:15" ht="15" customHeight="1" x14ac:dyDescent="0.3">
      <c r="A87" s="155" t="s">
        <v>689</v>
      </c>
      <c r="B87" s="158" t="s">
        <v>368</v>
      </c>
      <c r="C87" s="153">
        <v>200</v>
      </c>
      <c r="D87" s="157">
        <v>0.2</v>
      </c>
      <c r="E87" s="155">
        <v>0.08</v>
      </c>
      <c r="F87" s="155">
        <v>1.47</v>
      </c>
      <c r="G87" s="157">
        <v>8.8000000000000007</v>
      </c>
      <c r="H87" s="155">
        <v>0.01</v>
      </c>
      <c r="I87" s="153">
        <v>40</v>
      </c>
      <c r="J87" s="157">
        <v>3.4</v>
      </c>
      <c r="K87" s="155">
        <v>0.14000000000000001</v>
      </c>
      <c r="L87" s="157">
        <v>7.2</v>
      </c>
      <c r="M87" s="157">
        <v>6.6</v>
      </c>
      <c r="N87" s="157">
        <v>6.2</v>
      </c>
      <c r="O87" s="155">
        <v>0.26</v>
      </c>
    </row>
    <row r="88" spans="1:15" x14ac:dyDescent="0.3">
      <c r="A88" s="157"/>
      <c r="B88" s="158" t="s">
        <v>70</v>
      </c>
      <c r="C88" s="134">
        <v>50</v>
      </c>
      <c r="D88" s="132">
        <v>2.4500000000000002</v>
      </c>
      <c r="E88" s="133">
        <v>0.5</v>
      </c>
      <c r="F88" s="133">
        <v>22.4</v>
      </c>
      <c r="G88" s="134">
        <v>105</v>
      </c>
      <c r="H88" s="132">
        <v>0.05</v>
      </c>
      <c r="I88" s="135"/>
      <c r="J88" s="135"/>
      <c r="K88" s="132">
        <v>0.35</v>
      </c>
      <c r="L88" s="134">
        <v>9</v>
      </c>
      <c r="M88" s="134">
        <v>46</v>
      </c>
      <c r="N88" s="134">
        <v>10</v>
      </c>
      <c r="O88" s="132">
        <v>1.45</v>
      </c>
    </row>
    <row r="89" spans="1:15" x14ac:dyDescent="0.3">
      <c r="A89" s="159" t="s">
        <v>44</v>
      </c>
      <c r="B89" s="160"/>
      <c r="C89" s="136">
        <v>775</v>
      </c>
      <c r="D89" s="132">
        <v>30.63</v>
      </c>
      <c r="E89" s="132">
        <v>20.14</v>
      </c>
      <c r="F89" s="132">
        <v>74.2</v>
      </c>
      <c r="G89" s="132">
        <v>605.21</v>
      </c>
      <c r="H89" s="132">
        <v>0.76</v>
      </c>
      <c r="I89" s="132">
        <v>97.84</v>
      </c>
      <c r="J89" s="132">
        <v>243.96</v>
      </c>
      <c r="K89" s="132">
        <v>6.24</v>
      </c>
      <c r="L89" s="132">
        <v>115.18</v>
      </c>
      <c r="M89" s="132">
        <v>446.01</v>
      </c>
      <c r="N89" s="132">
        <v>118.64</v>
      </c>
      <c r="O89" s="132">
        <v>6.99</v>
      </c>
    </row>
    <row r="90" spans="1:15" x14ac:dyDescent="0.3">
      <c r="A90" s="162" t="s">
        <v>785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</row>
    <row r="91" spans="1:15" x14ac:dyDescent="0.3">
      <c r="A91" s="155" t="s">
        <v>280</v>
      </c>
      <c r="B91" s="158" t="s">
        <v>43</v>
      </c>
      <c r="C91" s="134">
        <v>150</v>
      </c>
      <c r="D91" s="133">
        <v>0.6</v>
      </c>
      <c r="E91" s="133">
        <v>0.6</v>
      </c>
      <c r="F91" s="133">
        <v>14.7</v>
      </c>
      <c r="G91" s="133">
        <v>70.5</v>
      </c>
      <c r="H91" s="132">
        <v>0.05</v>
      </c>
      <c r="I91" s="134">
        <v>15</v>
      </c>
      <c r="J91" s="133">
        <v>7.5</v>
      </c>
      <c r="K91" s="133">
        <v>0.3</v>
      </c>
      <c r="L91" s="134">
        <v>24</v>
      </c>
      <c r="M91" s="133">
        <v>16.5</v>
      </c>
      <c r="N91" s="133">
        <v>13.5</v>
      </c>
      <c r="O91" s="133">
        <v>3.3</v>
      </c>
    </row>
    <row r="92" spans="1:15" x14ac:dyDescent="0.3">
      <c r="A92" s="163"/>
      <c r="B92" s="158" t="s">
        <v>639</v>
      </c>
      <c r="C92" s="134">
        <v>200</v>
      </c>
      <c r="D92" s="134">
        <v>6</v>
      </c>
      <c r="E92" s="134">
        <v>2</v>
      </c>
      <c r="F92" s="134">
        <v>8</v>
      </c>
      <c r="G92" s="134">
        <v>80</v>
      </c>
      <c r="H92" s="132">
        <v>0.08</v>
      </c>
      <c r="I92" s="133">
        <v>1.4</v>
      </c>
      <c r="J92" s="135"/>
      <c r="K92" s="135"/>
      <c r="L92" s="134">
        <v>240</v>
      </c>
      <c r="M92" s="134">
        <v>180</v>
      </c>
      <c r="N92" s="134">
        <v>28</v>
      </c>
      <c r="O92" s="133">
        <v>0.2</v>
      </c>
    </row>
    <row r="93" spans="1:15" x14ac:dyDescent="0.3">
      <c r="A93" s="159" t="s">
        <v>786</v>
      </c>
      <c r="B93" s="160"/>
      <c r="C93" s="136">
        <v>350</v>
      </c>
      <c r="D93" s="132">
        <v>6.6</v>
      </c>
      <c r="E93" s="132">
        <v>2.6</v>
      </c>
      <c r="F93" s="132">
        <v>22.7</v>
      </c>
      <c r="G93" s="133">
        <v>150.5</v>
      </c>
      <c r="H93" s="132">
        <v>0.13</v>
      </c>
      <c r="I93" s="133">
        <v>16.399999999999999</v>
      </c>
      <c r="J93" s="133">
        <v>7.5</v>
      </c>
      <c r="K93" s="133">
        <v>0.3</v>
      </c>
      <c r="L93" s="134">
        <v>264</v>
      </c>
      <c r="M93" s="133">
        <v>196.5</v>
      </c>
      <c r="N93" s="133">
        <v>41.5</v>
      </c>
      <c r="O93" s="133">
        <v>3.5</v>
      </c>
    </row>
    <row r="94" spans="1:15" x14ac:dyDescent="0.3">
      <c r="A94" s="159" t="s">
        <v>45</v>
      </c>
      <c r="B94" s="160"/>
      <c r="C94" s="137">
        <v>1795</v>
      </c>
      <c r="D94" s="132">
        <v>62.63</v>
      </c>
      <c r="E94" s="132">
        <v>42.2</v>
      </c>
      <c r="F94" s="132">
        <v>164.41</v>
      </c>
      <c r="G94" s="132">
        <v>1310.76</v>
      </c>
      <c r="H94" s="133">
        <v>1.4</v>
      </c>
      <c r="I94" s="132">
        <v>193.87</v>
      </c>
      <c r="J94" s="132">
        <v>797.56</v>
      </c>
      <c r="K94" s="132">
        <v>11.93</v>
      </c>
      <c r="L94" s="132">
        <v>486.91</v>
      </c>
      <c r="M94" s="132">
        <v>1035.32</v>
      </c>
      <c r="N94" s="132">
        <v>288.64</v>
      </c>
      <c r="O94" s="132">
        <v>18.95</v>
      </c>
    </row>
    <row r="95" spans="1:15" s="141" customFormat="1" x14ac:dyDescent="0.3">
      <c r="A95" s="142" t="s">
        <v>155</v>
      </c>
      <c r="B95" s="143" t="s">
        <v>156</v>
      </c>
      <c r="C95" s="164"/>
      <c r="D95" s="164"/>
      <c r="E95" s="164"/>
      <c r="F95" s="164"/>
      <c r="G95" s="164"/>
      <c r="H95" s="164"/>
      <c r="I95" s="164"/>
      <c r="J95" s="165"/>
      <c r="K95" s="165"/>
      <c r="L95" s="165"/>
      <c r="M95" s="165"/>
      <c r="N95" s="165"/>
      <c r="O95" s="165"/>
    </row>
    <row r="96" spans="1:15" s="141" customFormat="1" x14ac:dyDescent="0.3">
      <c r="A96" s="142" t="s">
        <v>157</v>
      </c>
      <c r="B96" s="143" t="s">
        <v>158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</row>
    <row r="97" spans="1:15" s="141" customFormat="1" ht="15" customHeight="1" x14ac:dyDescent="0.3">
      <c r="A97" s="147" t="s">
        <v>20</v>
      </c>
      <c r="B97" s="148" t="s">
        <v>49</v>
      </c>
      <c r="C97" s="164"/>
      <c r="D97" s="147"/>
      <c r="E97" s="164"/>
      <c r="F97" s="167"/>
      <c r="G97" s="167"/>
      <c r="H97" s="147"/>
      <c r="I97" s="147"/>
      <c r="J97" s="168"/>
      <c r="K97" s="168"/>
      <c r="L97" s="168"/>
      <c r="M97" s="168"/>
      <c r="N97" s="168"/>
      <c r="O97" s="168"/>
    </row>
    <row r="98" spans="1:15" s="141" customFormat="1" x14ac:dyDescent="0.3">
      <c r="A98" s="147" t="s">
        <v>22</v>
      </c>
      <c r="B98" s="148">
        <v>1</v>
      </c>
      <c r="C98" s="147"/>
      <c r="D98" s="147"/>
      <c r="E98" s="164"/>
      <c r="F98" s="164"/>
      <c r="G98" s="164"/>
      <c r="H98" s="147"/>
      <c r="I98" s="147"/>
      <c r="J98" s="164"/>
      <c r="K98" s="164"/>
      <c r="L98" s="164"/>
      <c r="M98" s="164"/>
      <c r="N98" s="164"/>
      <c r="O98" s="164"/>
    </row>
    <row r="99" spans="1:15" ht="16.5" customHeight="1" x14ac:dyDescent="0.3">
      <c r="A99" s="241" t="s">
        <v>23</v>
      </c>
      <c r="B99" s="241" t="s">
        <v>24</v>
      </c>
      <c r="C99" s="241" t="s">
        <v>25</v>
      </c>
      <c r="D99" s="244" t="s">
        <v>26</v>
      </c>
      <c r="E99" s="244"/>
      <c r="F99" s="244"/>
      <c r="G99" s="241" t="s">
        <v>27</v>
      </c>
      <c r="H99" s="244" t="s">
        <v>28</v>
      </c>
      <c r="I99" s="244"/>
      <c r="J99" s="244"/>
      <c r="K99" s="244"/>
      <c r="L99" s="244" t="s">
        <v>29</v>
      </c>
      <c r="M99" s="244"/>
      <c r="N99" s="244"/>
      <c r="O99" s="244"/>
    </row>
    <row r="100" spans="1:15" x14ac:dyDescent="0.3">
      <c r="A100" s="242"/>
      <c r="B100" s="243"/>
      <c r="C100" s="242"/>
      <c r="D100" s="149" t="s">
        <v>30</v>
      </c>
      <c r="E100" s="149" t="s">
        <v>31</v>
      </c>
      <c r="F100" s="149" t="s">
        <v>32</v>
      </c>
      <c r="G100" s="242"/>
      <c r="H100" s="149" t="s">
        <v>33</v>
      </c>
      <c r="I100" s="149" t="s">
        <v>34</v>
      </c>
      <c r="J100" s="149" t="s">
        <v>35</v>
      </c>
      <c r="K100" s="149" t="s">
        <v>36</v>
      </c>
      <c r="L100" s="149" t="s">
        <v>37</v>
      </c>
      <c r="M100" s="149" t="s">
        <v>38</v>
      </c>
      <c r="N100" s="149" t="s">
        <v>39</v>
      </c>
      <c r="O100" s="149" t="s">
        <v>40</v>
      </c>
    </row>
    <row r="101" spans="1:15" x14ac:dyDescent="0.3">
      <c r="A101" s="151">
        <v>1</v>
      </c>
      <c r="B101" s="151">
        <v>2</v>
      </c>
      <c r="C101" s="151">
        <v>3</v>
      </c>
      <c r="D101" s="151">
        <v>4</v>
      </c>
      <c r="E101" s="151">
        <v>5</v>
      </c>
      <c r="F101" s="151">
        <v>6</v>
      </c>
      <c r="G101" s="151">
        <v>7</v>
      </c>
      <c r="H101" s="151">
        <v>8</v>
      </c>
      <c r="I101" s="151">
        <v>9</v>
      </c>
      <c r="J101" s="151">
        <v>10</v>
      </c>
      <c r="K101" s="151">
        <v>11</v>
      </c>
      <c r="L101" s="151">
        <v>12</v>
      </c>
      <c r="M101" s="151">
        <v>13</v>
      </c>
      <c r="N101" s="151">
        <v>14</v>
      </c>
      <c r="O101" s="151">
        <v>15</v>
      </c>
    </row>
    <row r="102" spans="1:15" x14ac:dyDescent="0.3">
      <c r="A102" s="162" t="s">
        <v>0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</row>
    <row r="103" spans="1:15" x14ac:dyDescent="0.3">
      <c r="A103" s="153" t="s">
        <v>299</v>
      </c>
      <c r="B103" s="158" t="s">
        <v>300</v>
      </c>
      <c r="C103" s="134">
        <v>15</v>
      </c>
      <c r="D103" s="132">
        <v>3.48</v>
      </c>
      <c r="E103" s="132">
        <v>4.43</v>
      </c>
      <c r="F103" s="135"/>
      <c r="G103" s="133">
        <v>54.6</v>
      </c>
      <c r="H103" s="132">
        <v>0.01</v>
      </c>
      <c r="I103" s="132">
        <v>0.11</v>
      </c>
      <c r="J103" s="133">
        <v>43.2</v>
      </c>
      <c r="K103" s="132">
        <v>0.08</v>
      </c>
      <c r="L103" s="134">
        <v>132</v>
      </c>
      <c r="M103" s="134">
        <v>75</v>
      </c>
      <c r="N103" s="132">
        <v>5.25</v>
      </c>
      <c r="O103" s="132">
        <v>0.15</v>
      </c>
    </row>
    <row r="104" spans="1:15" x14ac:dyDescent="0.3">
      <c r="A104" s="155" t="s">
        <v>679</v>
      </c>
      <c r="B104" s="158" t="s">
        <v>635</v>
      </c>
      <c r="C104" s="134">
        <v>50</v>
      </c>
      <c r="D104" s="132">
        <v>4.8600000000000003</v>
      </c>
      <c r="E104" s="132">
        <v>3.21</v>
      </c>
      <c r="F104" s="132">
        <v>1.07</v>
      </c>
      <c r="G104" s="132">
        <v>52.47</v>
      </c>
      <c r="H104" s="132">
        <v>0.01</v>
      </c>
      <c r="I104" s="132">
        <v>0.18</v>
      </c>
      <c r="J104" s="133">
        <v>1.4</v>
      </c>
      <c r="K104" s="132">
        <v>1.32</v>
      </c>
      <c r="L104" s="133">
        <v>21.9</v>
      </c>
      <c r="M104" s="132">
        <v>23.69</v>
      </c>
      <c r="N104" s="132">
        <v>5.63</v>
      </c>
      <c r="O104" s="133">
        <v>0.1</v>
      </c>
    </row>
    <row r="105" spans="1:15" ht="35.25" customHeight="1" x14ac:dyDescent="0.3">
      <c r="A105" s="155" t="s">
        <v>674</v>
      </c>
      <c r="B105" s="158" t="s">
        <v>646</v>
      </c>
      <c r="C105" s="134">
        <v>210</v>
      </c>
      <c r="D105" s="132">
        <v>8.98</v>
      </c>
      <c r="E105" s="132">
        <v>6.86</v>
      </c>
      <c r="F105" s="133">
        <v>41.2</v>
      </c>
      <c r="G105" s="132">
        <v>263.47000000000003</v>
      </c>
      <c r="H105" s="132">
        <v>0.26</v>
      </c>
      <c r="I105" s="133">
        <v>2.8</v>
      </c>
      <c r="J105" s="132">
        <v>34.83</v>
      </c>
      <c r="K105" s="133">
        <v>0.3</v>
      </c>
      <c r="L105" s="132">
        <v>139.31</v>
      </c>
      <c r="M105" s="132">
        <v>212.31</v>
      </c>
      <c r="N105" s="132">
        <v>57.17</v>
      </c>
      <c r="O105" s="132">
        <v>1.54</v>
      </c>
    </row>
    <row r="106" spans="1:15" x14ac:dyDescent="0.3">
      <c r="A106" s="153" t="s">
        <v>675</v>
      </c>
      <c r="B106" s="158" t="s">
        <v>226</v>
      </c>
      <c r="C106" s="134">
        <v>200</v>
      </c>
      <c r="D106" s="132">
        <v>0.26</v>
      </c>
      <c r="E106" s="132">
        <v>0.03</v>
      </c>
      <c r="F106" s="132">
        <v>1.88</v>
      </c>
      <c r="G106" s="133">
        <v>10.3</v>
      </c>
      <c r="H106" s="135"/>
      <c r="I106" s="133">
        <v>2.9</v>
      </c>
      <c r="J106" s="133">
        <v>0.5</v>
      </c>
      <c r="K106" s="132">
        <v>0.01</v>
      </c>
      <c r="L106" s="132">
        <v>7.75</v>
      </c>
      <c r="M106" s="132">
        <v>9.7799999999999994</v>
      </c>
      <c r="N106" s="132">
        <v>5.24</v>
      </c>
      <c r="O106" s="132">
        <v>0.86</v>
      </c>
    </row>
    <row r="107" spans="1:15" x14ac:dyDescent="0.3">
      <c r="A107" s="155"/>
      <c r="B107" s="158" t="s">
        <v>224</v>
      </c>
      <c r="C107" s="134">
        <v>40</v>
      </c>
      <c r="D107" s="132">
        <v>2.64</v>
      </c>
      <c r="E107" s="132">
        <v>0.48</v>
      </c>
      <c r="F107" s="132">
        <v>15.86</v>
      </c>
      <c r="G107" s="133">
        <v>79.2</v>
      </c>
      <c r="H107" s="132">
        <v>7.0000000000000007E-2</v>
      </c>
      <c r="I107" s="135"/>
      <c r="J107" s="135"/>
      <c r="K107" s="132">
        <v>0.56000000000000005</v>
      </c>
      <c r="L107" s="133">
        <v>11.6</v>
      </c>
      <c r="M107" s="134">
        <v>60</v>
      </c>
      <c r="N107" s="133">
        <v>18.8</v>
      </c>
      <c r="O107" s="132">
        <v>1.56</v>
      </c>
    </row>
    <row r="108" spans="1:15" x14ac:dyDescent="0.3">
      <c r="A108" s="159" t="s">
        <v>636</v>
      </c>
      <c r="B108" s="160"/>
      <c r="C108" s="136">
        <v>515</v>
      </c>
      <c r="D108" s="132">
        <v>20.22</v>
      </c>
      <c r="E108" s="132">
        <v>15.01</v>
      </c>
      <c r="F108" s="132">
        <v>60.01</v>
      </c>
      <c r="G108" s="132">
        <v>460.04</v>
      </c>
      <c r="H108" s="132">
        <v>0.35</v>
      </c>
      <c r="I108" s="132">
        <v>5.99</v>
      </c>
      <c r="J108" s="132">
        <v>79.930000000000007</v>
      </c>
      <c r="K108" s="132">
        <v>2.27</v>
      </c>
      <c r="L108" s="132">
        <v>312.56</v>
      </c>
      <c r="M108" s="132">
        <v>380.78</v>
      </c>
      <c r="N108" s="132">
        <v>92.09</v>
      </c>
      <c r="O108" s="132">
        <v>4.21</v>
      </c>
    </row>
    <row r="109" spans="1:15" x14ac:dyDescent="0.3">
      <c r="A109" s="162" t="s">
        <v>783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</row>
    <row r="110" spans="1:15" x14ac:dyDescent="0.3">
      <c r="A110" s="155" t="s">
        <v>280</v>
      </c>
      <c r="B110" s="158" t="s">
        <v>43</v>
      </c>
      <c r="C110" s="153">
        <v>150</v>
      </c>
      <c r="D110" s="157">
        <v>0.6</v>
      </c>
      <c r="E110" s="157">
        <v>0.6</v>
      </c>
      <c r="F110" s="157">
        <v>14.7</v>
      </c>
      <c r="G110" s="157">
        <v>70.5</v>
      </c>
      <c r="H110" s="155">
        <v>0.05</v>
      </c>
      <c r="I110" s="153">
        <v>15</v>
      </c>
      <c r="J110" s="157">
        <v>7.5</v>
      </c>
      <c r="K110" s="157">
        <v>0.3</v>
      </c>
      <c r="L110" s="153">
        <v>24</v>
      </c>
      <c r="M110" s="157">
        <v>16.5</v>
      </c>
      <c r="N110" s="157">
        <v>13.5</v>
      </c>
      <c r="O110" s="157">
        <v>3.3</v>
      </c>
    </row>
    <row r="111" spans="1:15" x14ac:dyDescent="0.3">
      <c r="A111" s="155"/>
      <c r="B111" s="158" t="s">
        <v>227</v>
      </c>
      <c r="C111" s="153">
        <v>20</v>
      </c>
      <c r="D111" s="157">
        <v>1.5</v>
      </c>
      <c r="E111" s="155">
        <v>3.72</v>
      </c>
      <c r="F111" s="155">
        <v>8.26</v>
      </c>
      <c r="G111" s="155">
        <v>73.52</v>
      </c>
      <c r="H111" s="155">
        <v>0.03</v>
      </c>
      <c r="I111" s="155">
        <v>0.84</v>
      </c>
      <c r="J111" s="155">
        <v>41.99</v>
      </c>
      <c r="K111" s="155">
        <v>0.67</v>
      </c>
      <c r="L111" s="155">
        <v>22.14</v>
      </c>
      <c r="M111" s="155">
        <v>35.950000000000003</v>
      </c>
      <c r="N111" s="155">
        <v>21.69</v>
      </c>
      <c r="O111" s="155">
        <v>0.55000000000000004</v>
      </c>
    </row>
    <row r="112" spans="1:15" x14ac:dyDescent="0.3">
      <c r="A112" s="159" t="s">
        <v>784</v>
      </c>
      <c r="B112" s="160"/>
      <c r="C112" s="161">
        <v>170</v>
      </c>
      <c r="D112" s="155">
        <v>2.1</v>
      </c>
      <c r="E112" s="155">
        <v>4.32</v>
      </c>
      <c r="F112" s="155">
        <v>22.96</v>
      </c>
      <c r="G112" s="155">
        <v>144.02000000000001</v>
      </c>
      <c r="H112" s="155">
        <v>0.08</v>
      </c>
      <c r="I112" s="155">
        <v>15.84</v>
      </c>
      <c r="J112" s="155">
        <v>49.49</v>
      </c>
      <c r="K112" s="155">
        <v>0.97</v>
      </c>
      <c r="L112" s="155">
        <v>46.14</v>
      </c>
      <c r="M112" s="155">
        <v>52.45</v>
      </c>
      <c r="N112" s="155">
        <v>35.19</v>
      </c>
      <c r="O112" s="155">
        <v>3.85</v>
      </c>
    </row>
    <row r="113" spans="1:15" x14ac:dyDescent="0.3">
      <c r="A113" s="162" t="s">
        <v>11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</row>
    <row r="114" spans="1:15" x14ac:dyDescent="0.3">
      <c r="A114" s="153" t="s">
        <v>286</v>
      </c>
      <c r="B114" s="158" t="s">
        <v>237</v>
      </c>
      <c r="C114" s="153">
        <v>60</v>
      </c>
      <c r="D114" s="155">
        <v>0.61</v>
      </c>
      <c r="E114" s="155">
        <v>3.09</v>
      </c>
      <c r="F114" s="155">
        <v>2.31</v>
      </c>
      <c r="G114" s="155">
        <v>40.29</v>
      </c>
      <c r="H114" s="155">
        <v>0.03</v>
      </c>
      <c r="I114" s="155">
        <v>10.25</v>
      </c>
      <c r="J114" s="155">
        <v>40.770000000000003</v>
      </c>
      <c r="K114" s="155">
        <v>1.56</v>
      </c>
      <c r="L114" s="155">
        <v>11.38</v>
      </c>
      <c r="M114" s="155">
        <v>19.07</v>
      </c>
      <c r="N114" s="155">
        <v>10.07</v>
      </c>
      <c r="O114" s="155">
        <v>0.44</v>
      </c>
    </row>
    <row r="115" spans="1:15" ht="35.25" customHeight="1" x14ac:dyDescent="0.3">
      <c r="A115" s="155" t="s">
        <v>690</v>
      </c>
      <c r="B115" s="158" t="s">
        <v>647</v>
      </c>
      <c r="C115" s="153">
        <v>220</v>
      </c>
      <c r="D115" s="155">
        <v>5.4</v>
      </c>
      <c r="E115" s="155">
        <v>5.98</v>
      </c>
      <c r="F115" s="155">
        <v>8.06</v>
      </c>
      <c r="G115" s="155">
        <v>108.19</v>
      </c>
      <c r="H115" s="155">
        <v>0.19</v>
      </c>
      <c r="I115" s="155">
        <v>25.59</v>
      </c>
      <c r="J115" s="155">
        <v>188.48</v>
      </c>
      <c r="K115" s="155">
        <v>1.48</v>
      </c>
      <c r="L115" s="155">
        <v>38.760000000000005</v>
      </c>
      <c r="M115" s="155">
        <v>80.740000000000009</v>
      </c>
      <c r="N115" s="155">
        <v>23.099999999999998</v>
      </c>
      <c r="O115" s="155">
        <v>1.17</v>
      </c>
    </row>
    <row r="116" spans="1:15" x14ac:dyDescent="0.3">
      <c r="A116" s="155" t="s">
        <v>284</v>
      </c>
      <c r="B116" s="158" t="s">
        <v>384</v>
      </c>
      <c r="C116" s="153">
        <v>90</v>
      </c>
      <c r="D116" s="157">
        <v>19.8</v>
      </c>
      <c r="E116" s="157">
        <v>9.8000000000000007</v>
      </c>
      <c r="F116" s="156"/>
      <c r="G116" s="155">
        <v>162.99</v>
      </c>
      <c r="H116" s="155">
        <v>0.09</v>
      </c>
      <c r="I116" s="156"/>
      <c r="J116" s="157">
        <v>15.4</v>
      </c>
      <c r="K116" s="155">
        <v>0.44</v>
      </c>
      <c r="L116" s="155">
        <v>9.5399999999999991</v>
      </c>
      <c r="M116" s="155">
        <v>179.47</v>
      </c>
      <c r="N116" s="155">
        <v>19.84</v>
      </c>
      <c r="O116" s="155">
        <v>0.79</v>
      </c>
    </row>
    <row r="117" spans="1:15" x14ac:dyDescent="0.3">
      <c r="A117" s="157" t="s">
        <v>691</v>
      </c>
      <c r="B117" s="158" t="s">
        <v>387</v>
      </c>
      <c r="C117" s="153">
        <v>150</v>
      </c>
      <c r="D117" s="153">
        <v>3</v>
      </c>
      <c r="E117" s="155">
        <v>3.24</v>
      </c>
      <c r="F117" s="155">
        <v>22.68</v>
      </c>
      <c r="G117" s="157">
        <v>132.5</v>
      </c>
      <c r="H117" s="155">
        <v>0.17</v>
      </c>
      <c r="I117" s="155">
        <v>27.29</v>
      </c>
      <c r="J117" s="155">
        <v>148.47999999999999</v>
      </c>
      <c r="K117" s="155">
        <v>1.07</v>
      </c>
      <c r="L117" s="155">
        <v>24.56</v>
      </c>
      <c r="M117" s="157">
        <v>88.5</v>
      </c>
      <c r="N117" s="155">
        <v>34.54</v>
      </c>
      <c r="O117" s="157">
        <v>1.3</v>
      </c>
    </row>
    <row r="118" spans="1:15" x14ac:dyDescent="0.3">
      <c r="A118" s="153" t="s">
        <v>692</v>
      </c>
      <c r="B118" s="158" t="s">
        <v>241</v>
      </c>
      <c r="C118" s="153">
        <v>200</v>
      </c>
      <c r="D118" s="155">
        <v>0.54</v>
      </c>
      <c r="E118" s="155">
        <v>0.22</v>
      </c>
      <c r="F118" s="155">
        <v>9.33</v>
      </c>
      <c r="G118" s="155">
        <v>51.84</v>
      </c>
      <c r="H118" s="155">
        <v>0.01</v>
      </c>
      <c r="I118" s="153">
        <v>160</v>
      </c>
      <c r="J118" s="155">
        <v>130.72</v>
      </c>
      <c r="K118" s="155">
        <v>0.61</v>
      </c>
      <c r="L118" s="157">
        <v>9.6</v>
      </c>
      <c r="M118" s="155">
        <v>2.72</v>
      </c>
      <c r="N118" s="155">
        <v>2.72</v>
      </c>
      <c r="O118" s="155">
        <v>0.48</v>
      </c>
    </row>
    <row r="119" spans="1:15" x14ac:dyDescent="0.3">
      <c r="A119" s="157"/>
      <c r="B119" s="158" t="s">
        <v>70</v>
      </c>
      <c r="C119" s="153">
        <v>60</v>
      </c>
      <c r="D119" s="155">
        <v>2.94</v>
      </c>
      <c r="E119" s="157">
        <v>0.6</v>
      </c>
      <c r="F119" s="155">
        <v>26.88</v>
      </c>
      <c r="G119" s="153">
        <v>126</v>
      </c>
      <c r="H119" s="155">
        <v>0.05</v>
      </c>
      <c r="I119" s="156"/>
      <c r="J119" s="156"/>
      <c r="K119" s="155">
        <v>0.42</v>
      </c>
      <c r="L119" s="157">
        <v>10.8</v>
      </c>
      <c r="M119" s="157">
        <v>55.2</v>
      </c>
      <c r="N119" s="153">
        <v>12</v>
      </c>
      <c r="O119" s="155">
        <v>1.74</v>
      </c>
    </row>
    <row r="120" spans="1:15" x14ac:dyDescent="0.3">
      <c r="A120" s="159" t="s">
        <v>44</v>
      </c>
      <c r="B120" s="160"/>
      <c r="C120" s="161">
        <v>780</v>
      </c>
      <c r="D120" s="155">
        <v>32.29</v>
      </c>
      <c r="E120" s="155">
        <v>22.93</v>
      </c>
      <c r="F120" s="155">
        <v>69.260000000000005</v>
      </c>
      <c r="G120" s="155">
        <v>621.80999999999995</v>
      </c>
      <c r="H120" s="155">
        <v>0.54</v>
      </c>
      <c r="I120" s="155">
        <v>223.13</v>
      </c>
      <c r="J120" s="155">
        <v>523.85</v>
      </c>
      <c r="K120" s="155">
        <v>5.58</v>
      </c>
      <c r="L120" s="155">
        <v>104.64</v>
      </c>
      <c r="M120" s="157">
        <v>425.7</v>
      </c>
      <c r="N120" s="155">
        <v>102.27</v>
      </c>
      <c r="O120" s="155">
        <v>5.92</v>
      </c>
    </row>
    <row r="121" spans="1:15" x14ac:dyDescent="0.3">
      <c r="A121" s="162" t="s">
        <v>785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</row>
    <row r="122" spans="1:15" x14ac:dyDescent="0.3">
      <c r="A122" s="155" t="s">
        <v>280</v>
      </c>
      <c r="B122" s="158" t="s">
        <v>43</v>
      </c>
      <c r="C122" s="134">
        <v>150</v>
      </c>
      <c r="D122" s="133">
        <v>0.6</v>
      </c>
      <c r="E122" s="133">
        <v>0.6</v>
      </c>
      <c r="F122" s="133">
        <v>14.7</v>
      </c>
      <c r="G122" s="133">
        <v>70.5</v>
      </c>
      <c r="H122" s="132">
        <v>0.05</v>
      </c>
      <c r="I122" s="134">
        <v>15</v>
      </c>
      <c r="J122" s="133">
        <v>7.5</v>
      </c>
      <c r="K122" s="133">
        <v>0.3</v>
      </c>
      <c r="L122" s="134">
        <v>24</v>
      </c>
      <c r="M122" s="133">
        <v>16.5</v>
      </c>
      <c r="N122" s="133">
        <v>13.5</v>
      </c>
      <c r="O122" s="133">
        <v>3.3</v>
      </c>
    </row>
    <row r="123" spans="1:15" x14ac:dyDescent="0.3">
      <c r="A123" s="163"/>
      <c r="B123" s="158" t="s">
        <v>639</v>
      </c>
      <c r="C123" s="134">
        <v>200</v>
      </c>
      <c r="D123" s="134">
        <v>6</v>
      </c>
      <c r="E123" s="134">
        <v>2</v>
      </c>
      <c r="F123" s="134">
        <v>8</v>
      </c>
      <c r="G123" s="134">
        <v>80</v>
      </c>
      <c r="H123" s="132">
        <v>0.08</v>
      </c>
      <c r="I123" s="133">
        <v>1.4</v>
      </c>
      <c r="J123" s="135"/>
      <c r="K123" s="135"/>
      <c r="L123" s="134">
        <v>240</v>
      </c>
      <c r="M123" s="134">
        <v>180</v>
      </c>
      <c r="N123" s="134">
        <v>28</v>
      </c>
      <c r="O123" s="133">
        <v>0.2</v>
      </c>
    </row>
    <row r="124" spans="1:15" x14ac:dyDescent="0.3">
      <c r="A124" s="159" t="s">
        <v>786</v>
      </c>
      <c r="B124" s="160"/>
      <c r="C124" s="136">
        <v>350</v>
      </c>
      <c r="D124" s="132">
        <v>6.6</v>
      </c>
      <c r="E124" s="132">
        <v>2.6</v>
      </c>
      <c r="F124" s="132">
        <v>22.7</v>
      </c>
      <c r="G124" s="133">
        <v>150.5</v>
      </c>
      <c r="H124" s="132">
        <v>0.13</v>
      </c>
      <c r="I124" s="133">
        <v>16.399999999999999</v>
      </c>
      <c r="J124" s="133">
        <v>7.5</v>
      </c>
      <c r="K124" s="133">
        <v>0.3</v>
      </c>
      <c r="L124" s="134">
        <v>264</v>
      </c>
      <c r="M124" s="133">
        <v>196.5</v>
      </c>
      <c r="N124" s="133">
        <v>41.5</v>
      </c>
      <c r="O124" s="133">
        <v>3.5</v>
      </c>
    </row>
    <row r="125" spans="1:15" x14ac:dyDescent="0.3">
      <c r="A125" s="159" t="s">
        <v>45</v>
      </c>
      <c r="B125" s="160"/>
      <c r="C125" s="137">
        <v>1815</v>
      </c>
      <c r="D125" s="132">
        <v>61.21</v>
      </c>
      <c r="E125" s="132">
        <v>44.86</v>
      </c>
      <c r="F125" s="132">
        <v>174.93</v>
      </c>
      <c r="G125" s="132">
        <v>1376.37</v>
      </c>
      <c r="H125" s="133">
        <v>1.1000000000000001</v>
      </c>
      <c r="I125" s="132">
        <v>261.36</v>
      </c>
      <c r="J125" s="132">
        <v>660.77</v>
      </c>
      <c r="K125" s="132">
        <v>9.1199999999999992</v>
      </c>
      <c r="L125" s="132">
        <v>727.34</v>
      </c>
      <c r="M125" s="132">
        <v>1055.43</v>
      </c>
      <c r="N125" s="132">
        <v>271.05</v>
      </c>
      <c r="O125" s="132">
        <v>17.48</v>
      </c>
    </row>
    <row r="126" spans="1:15" s="141" customFormat="1" x14ac:dyDescent="0.3">
      <c r="A126" s="142" t="s">
        <v>155</v>
      </c>
      <c r="B126" s="143" t="s">
        <v>156</v>
      </c>
      <c r="C126" s="164"/>
      <c r="D126" s="164"/>
      <c r="E126" s="164"/>
      <c r="F126" s="164"/>
      <c r="G126" s="164"/>
      <c r="H126" s="164"/>
      <c r="I126" s="164"/>
      <c r="J126" s="165"/>
      <c r="K126" s="165"/>
      <c r="L126" s="165"/>
      <c r="M126" s="165"/>
      <c r="N126" s="165"/>
      <c r="O126" s="165"/>
    </row>
    <row r="127" spans="1:15" s="141" customFormat="1" x14ac:dyDescent="0.3">
      <c r="A127" s="142" t="s">
        <v>157</v>
      </c>
      <c r="B127" s="143" t="s">
        <v>158</v>
      </c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</row>
    <row r="128" spans="1:15" s="141" customFormat="1" ht="15" customHeight="1" x14ac:dyDescent="0.3">
      <c r="A128" s="147" t="s">
        <v>20</v>
      </c>
      <c r="B128" s="148" t="s">
        <v>50</v>
      </c>
      <c r="C128" s="164"/>
      <c r="D128" s="147"/>
      <c r="E128" s="164"/>
      <c r="F128" s="167"/>
      <c r="G128" s="167"/>
      <c r="H128" s="147"/>
      <c r="I128" s="147"/>
      <c r="J128" s="168"/>
      <c r="K128" s="168"/>
      <c r="L128" s="168"/>
      <c r="M128" s="168"/>
      <c r="N128" s="168"/>
      <c r="O128" s="168"/>
    </row>
    <row r="129" spans="1:15" s="141" customFormat="1" x14ac:dyDescent="0.3">
      <c r="A129" s="147" t="s">
        <v>22</v>
      </c>
      <c r="B129" s="148">
        <v>1</v>
      </c>
      <c r="C129" s="147"/>
      <c r="D129" s="147"/>
      <c r="E129" s="164"/>
      <c r="F129" s="164"/>
      <c r="G129" s="164"/>
      <c r="H129" s="147"/>
      <c r="I129" s="147"/>
      <c r="J129" s="164"/>
      <c r="K129" s="164"/>
      <c r="L129" s="164"/>
      <c r="M129" s="164"/>
      <c r="N129" s="164"/>
      <c r="O129" s="164"/>
    </row>
    <row r="130" spans="1:15" ht="16.5" customHeight="1" x14ac:dyDescent="0.3">
      <c r="A130" s="241" t="s">
        <v>23</v>
      </c>
      <c r="B130" s="241" t="s">
        <v>24</v>
      </c>
      <c r="C130" s="241" t="s">
        <v>25</v>
      </c>
      <c r="D130" s="244" t="s">
        <v>26</v>
      </c>
      <c r="E130" s="244"/>
      <c r="F130" s="244"/>
      <c r="G130" s="241" t="s">
        <v>27</v>
      </c>
      <c r="H130" s="244" t="s">
        <v>28</v>
      </c>
      <c r="I130" s="244"/>
      <c r="J130" s="244"/>
      <c r="K130" s="244"/>
      <c r="L130" s="244" t="s">
        <v>29</v>
      </c>
      <c r="M130" s="244"/>
      <c r="N130" s="244"/>
      <c r="O130" s="244"/>
    </row>
    <row r="131" spans="1:15" x14ac:dyDescent="0.3">
      <c r="A131" s="242"/>
      <c r="B131" s="243"/>
      <c r="C131" s="242"/>
      <c r="D131" s="149" t="s">
        <v>30</v>
      </c>
      <c r="E131" s="149" t="s">
        <v>31</v>
      </c>
      <c r="F131" s="149" t="s">
        <v>32</v>
      </c>
      <c r="G131" s="242"/>
      <c r="H131" s="149" t="s">
        <v>33</v>
      </c>
      <c r="I131" s="149" t="s">
        <v>34</v>
      </c>
      <c r="J131" s="149" t="s">
        <v>35</v>
      </c>
      <c r="K131" s="149" t="s">
        <v>36</v>
      </c>
      <c r="L131" s="149" t="s">
        <v>37</v>
      </c>
      <c r="M131" s="149" t="s">
        <v>38</v>
      </c>
      <c r="N131" s="149" t="s">
        <v>39</v>
      </c>
      <c r="O131" s="149" t="s">
        <v>40</v>
      </c>
    </row>
    <row r="132" spans="1:15" x14ac:dyDescent="0.3">
      <c r="A132" s="151">
        <v>1</v>
      </c>
      <c r="B132" s="151">
        <v>2</v>
      </c>
      <c r="C132" s="151">
        <v>3</v>
      </c>
      <c r="D132" s="151">
        <v>4</v>
      </c>
      <c r="E132" s="151">
        <v>5</v>
      </c>
      <c r="F132" s="151">
        <v>6</v>
      </c>
      <c r="G132" s="151">
        <v>7</v>
      </c>
      <c r="H132" s="151">
        <v>8</v>
      </c>
      <c r="I132" s="151">
        <v>9</v>
      </c>
      <c r="J132" s="151">
        <v>10</v>
      </c>
      <c r="K132" s="151">
        <v>11</v>
      </c>
      <c r="L132" s="151">
        <v>12</v>
      </c>
      <c r="M132" s="151">
        <v>13</v>
      </c>
      <c r="N132" s="151">
        <v>14</v>
      </c>
      <c r="O132" s="151">
        <v>15</v>
      </c>
    </row>
    <row r="133" spans="1:15" x14ac:dyDescent="0.3">
      <c r="A133" s="162" t="s">
        <v>0</v>
      </c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</row>
    <row r="134" spans="1:15" x14ac:dyDescent="0.3">
      <c r="A134" s="155" t="s">
        <v>477</v>
      </c>
      <c r="B134" s="158" t="s">
        <v>398</v>
      </c>
      <c r="C134" s="153">
        <v>250</v>
      </c>
      <c r="D134" s="155">
        <v>22.72</v>
      </c>
      <c r="E134" s="155">
        <v>12.25</v>
      </c>
      <c r="F134" s="155">
        <v>18.03</v>
      </c>
      <c r="G134" s="155">
        <v>269.62</v>
      </c>
      <c r="H134" s="155">
        <v>0.22</v>
      </c>
      <c r="I134" s="155">
        <v>39.549999999999997</v>
      </c>
      <c r="J134" s="155">
        <v>299.24</v>
      </c>
      <c r="K134" s="155">
        <v>1.55</v>
      </c>
      <c r="L134" s="155">
        <v>46.59</v>
      </c>
      <c r="M134" s="155">
        <v>256.91000000000003</v>
      </c>
      <c r="N134" s="155">
        <v>54.31</v>
      </c>
      <c r="O134" s="155">
        <v>2.0499999999999998</v>
      </c>
    </row>
    <row r="135" spans="1:15" x14ac:dyDescent="0.3">
      <c r="A135" s="153" t="s">
        <v>693</v>
      </c>
      <c r="B135" s="158" t="s">
        <v>242</v>
      </c>
      <c r="C135" s="153">
        <v>200</v>
      </c>
      <c r="D135" s="155">
        <v>3.64</v>
      </c>
      <c r="E135" s="155">
        <v>1.94</v>
      </c>
      <c r="F135" s="155">
        <v>6.28</v>
      </c>
      <c r="G135" s="155">
        <v>58.01</v>
      </c>
      <c r="H135" s="155">
        <v>0.04</v>
      </c>
      <c r="I135" s="155">
        <v>1.1599999999999999</v>
      </c>
      <c r="J135" s="155">
        <v>9.02</v>
      </c>
      <c r="K135" s="155">
        <v>0.01</v>
      </c>
      <c r="L135" s="155">
        <v>111.92</v>
      </c>
      <c r="M135" s="157">
        <v>106.3</v>
      </c>
      <c r="N135" s="155">
        <v>29.46</v>
      </c>
      <c r="O135" s="155">
        <v>0.97</v>
      </c>
    </row>
    <row r="136" spans="1:15" x14ac:dyDescent="0.3">
      <c r="A136" s="155"/>
      <c r="B136" s="158" t="s">
        <v>224</v>
      </c>
      <c r="C136" s="153">
        <v>60</v>
      </c>
      <c r="D136" s="155">
        <v>3.36</v>
      </c>
      <c r="E136" s="155">
        <v>0.66</v>
      </c>
      <c r="F136" s="155">
        <v>29.64</v>
      </c>
      <c r="G136" s="157">
        <v>118.8</v>
      </c>
      <c r="H136" s="157">
        <v>0.1</v>
      </c>
      <c r="I136" s="156"/>
      <c r="J136" s="156"/>
      <c r="K136" s="155">
        <v>0.84</v>
      </c>
      <c r="L136" s="157">
        <v>17.399999999999999</v>
      </c>
      <c r="M136" s="153">
        <v>90</v>
      </c>
      <c r="N136" s="157">
        <v>28.2</v>
      </c>
      <c r="O136" s="155">
        <v>2.34</v>
      </c>
    </row>
    <row r="137" spans="1:15" x14ac:dyDescent="0.3">
      <c r="A137" s="159" t="s">
        <v>636</v>
      </c>
      <c r="B137" s="160"/>
      <c r="C137" s="161">
        <v>510</v>
      </c>
      <c r="D137" s="155">
        <v>29.72</v>
      </c>
      <c r="E137" s="155">
        <v>14.85</v>
      </c>
      <c r="F137" s="155">
        <v>53.95</v>
      </c>
      <c r="G137" s="155">
        <v>446.43</v>
      </c>
      <c r="H137" s="155">
        <v>0.36</v>
      </c>
      <c r="I137" s="155">
        <v>40.71</v>
      </c>
      <c r="J137" s="155">
        <v>308.26</v>
      </c>
      <c r="K137" s="157">
        <v>2.4</v>
      </c>
      <c r="L137" s="155">
        <v>175.91</v>
      </c>
      <c r="M137" s="155">
        <v>453.21</v>
      </c>
      <c r="N137" s="155">
        <v>111.97</v>
      </c>
      <c r="O137" s="155">
        <v>5.36</v>
      </c>
    </row>
    <row r="138" spans="1:15" x14ac:dyDescent="0.3">
      <c r="A138" s="162" t="s">
        <v>783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</row>
    <row r="139" spans="1:15" x14ac:dyDescent="0.3">
      <c r="A139" s="155" t="s">
        <v>280</v>
      </c>
      <c r="B139" s="158" t="s">
        <v>43</v>
      </c>
      <c r="C139" s="153">
        <v>150</v>
      </c>
      <c r="D139" s="157">
        <v>0.6</v>
      </c>
      <c r="E139" s="157">
        <v>0.6</v>
      </c>
      <c r="F139" s="157">
        <v>14.7</v>
      </c>
      <c r="G139" s="157">
        <v>70.5</v>
      </c>
      <c r="H139" s="155">
        <v>0.05</v>
      </c>
      <c r="I139" s="153">
        <v>15</v>
      </c>
      <c r="J139" s="157">
        <v>7.5</v>
      </c>
      <c r="K139" s="157">
        <v>0.3</v>
      </c>
      <c r="L139" s="153">
        <v>24</v>
      </c>
      <c r="M139" s="157">
        <v>16.5</v>
      </c>
      <c r="N139" s="157">
        <v>13.5</v>
      </c>
      <c r="O139" s="157">
        <v>3.3</v>
      </c>
    </row>
    <row r="140" spans="1:15" x14ac:dyDescent="0.3">
      <c r="A140" s="155"/>
      <c r="B140" s="158" t="s">
        <v>227</v>
      </c>
      <c r="C140" s="153">
        <v>20</v>
      </c>
      <c r="D140" s="157">
        <v>1.5</v>
      </c>
      <c r="E140" s="155">
        <v>3.72</v>
      </c>
      <c r="F140" s="155">
        <v>8.26</v>
      </c>
      <c r="G140" s="155">
        <v>73.52</v>
      </c>
      <c r="H140" s="155">
        <v>0.03</v>
      </c>
      <c r="I140" s="155">
        <v>0.84</v>
      </c>
      <c r="J140" s="155">
        <v>41.99</v>
      </c>
      <c r="K140" s="155">
        <v>0.67</v>
      </c>
      <c r="L140" s="155">
        <v>22.14</v>
      </c>
      <c r="M140" s="155">
        <v>35.950000000000003</v>
      </c>
      <c r="N140" s="155">
        <v>21.69</v>
      </c>
      <c r="O140" s="155">
        <v>0.55000000000000004</v>
      </c>
    </row>
    <row r="141" spans="1:15" x14ac:dyDescent="0.3">
      <c r="A141" s="159" t="s">
        <v>784</v>
      </c>
      <c r="B141" s="160"/>
      <c r="C141" s="161">
        <v>170</v>
      </c>
      <c r="D141" s="155">
        <v>2.1</v>
      </c>
      <c r="E141" s="155">
        <v>4.32</v>
      </c>
      <c r="F141" s="155">
        <v>22.96</v>
      </c>
      <c r="G141" s="155">
        <v>144.02000000000001</v>
      </c>
      <c r="H141" s="155">
        <v>0.08</v>
      </c>
      <c r="I141" s="155">
        <v>15.84</v>
      </c>
      <c r="J141" s="155">
        <v>49.49</v>
      </c>
      <c r="K141" s="155">
        <v>0.97</v>
      </c>
      <c r="L141" s="155">
        <v>46.14</v>
      </c>
      <c r="M141" s="155">
        <v>52.45</v>
      </c>
      <c r="N141" s="155">
        <v>35.19</v>
      </c>
      <c r="O141" s="155">
        <v>3.85</v>
      </c>
    </row>
    <row r="142" spans="1:15" x14ac:dyDescent="0.3">
      <c r="A142" s="162" t="s">
        <v>11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</row>
    <row r="143" spans="1:15" ht="15" customHeight="1" x14ac:dyDescent="0.3">
      <c r="A143" s="155" t="s">
        <v>694</v>
      </c>
      <c r="B143" s="158" t="s">
        <v>401</v>
      </c>
      <c r="C143" s="153">
        <v>60</v>
      </c>
      <c r="D143" s="155">
        <v>1.18</v>
      </c>
      <c r="E143" s="155">
        <v>5.72</v>
      </c>
      <c r="F143" s="157">
        <v>3.8</v>
      </c>
      <c r="G143" s="155">
        <v>71.760000000000005</v>
      </c>
      <c r="H143" s="155">
        <v>0.03</v>
      </c>
      <c r="I143" s="155">
        <v>1.89</v>
      </c>
      <c r="J143" s="155">
        <v>540.67999999999995</v>
      </c>
      <c r="K143" s="155">
        <v>1.66</v>
      </c>
      <c r="L143" s="155">
        <v>19.690000000000001</v>
      </c>
      <c r="M143" s="155">
        <v>31.34</v>
      </c>
      <c r="N143" s="155">
        <v>56.68</v>
      </c>
      <c r="O143" s="155">
        <v>4.53</v>
      </c>
    </row>
    <row r="144" spans="1:15" ht="15" customHeight="1" x14ac:dyDescent="0.3">
      <c r="A144" s="157" t="s">
        <v>290</v>
      </c>
      <c r="B144" s="158" t="s">
        <v>402</v>
      </c>
      <c r="C144" s="153">
        <v>220</v>
      </c>
      <c r="D144" s="155">
        <v>7.03</v>
      </c>
      <c r="E144" s="157">
        <v>4.8</v>
      </c>
      <c r="F144" s="155">
        <v>14.45</v>
      </c>
      <c r="G144" s="155">
        <v>129.36000000000001</v>
      </c>
      <c r="H144" s="155">
        <v>0.28000000000000003</v>
      </c>
      <c r="I144" s="155">
        <v>18.190000000000001</v>
      </c>
      <c r="J144" s="157">
        <v>162.4</v>
      </c>
      <c r="K144" s="155">
        <v>1.02</v>
      </c>
      <c r="L144" s="155">
        <v>17.78</v>
      </c>
      <c r="M144" s="157">
        <v>107.5</v>
      </c>
      <c r="N144" s="155">
        <v>29.38</v>
      </c>
      <c r="O144" s="157">
        <v>1.6</v>
      </c>
    </row>
    <row r="145" spans="1:15" ht="15" customHeight="1" x14ac:dyDescent="0.3">
      <c r="A145" s="155" t="s">
        <v>285</v>
      </c>
      <c r="B145" s="158" t="s">
        <v>648</v>
      </c>
      <c r="C145" s="153">
        <v>240</v>
      </c>
      <c r="D145" s="155">
        <v>21.87</v>
      </c>
      <c r="E145" s="155">
        <v>13.48</v>
      </c>
      <c r="F145" s="155">
        <v>31.83</v>
      </c>
      <c r="G145" s="155">
        <v>336.76</v>
      </c>
      <c r="H145" s="155">
        <v>0.86</v>
      </c>
      <c r="I145" s="155">
        <v>41.67</v>
      </c>
      <c r="J145" s="157">
        <v>285.39999999999998</v>
      </c>
      <c r="K145" s="155">
        <v>2.0699999999999998</v>
      </c>
      <c r="L145" s="153">
        <v>38</v>
      </c>
      <c r="M145" s="155">
        <v>300.19</v>
      </c>
      <c r="N145" s="155">
        <v>72.08</v>
      </c>
      <c r="O145" s="155">
        <v>4.4800000000000004</v>
      </c>
    </row>
    <row r="146" spans="1:15" x14ac:dyDescent="0.3">
      <c r="A146" s="155" t="s">
        <v>689</v>
      </c>
      <c r="B146" s="158" t="s">
        <v>245</v>
      </c>
      <c r="C146" s="153">
        <v>200</v>
      </c>
      <c r="D146" s="155">
        <v>0.14000000000000001</v>
      </c>
      <c r="E146" s="157">
        <v>0.1</v>
      </c>
      <c r="F146" s="155">
        <v>3.24</v>
      </c>
      <c r="G146" s="157">
        <v>15.6</v>
      </c>
      <c r="H146" s="156"/>
      <c r="I146" s="153">
        <v>3</v>
      </c>
      <c r="J146" s="157">
        <v>1.6</v>
      </c>
      <c r="K146" s="157">
        <v>0.2</v>
      </c>
      <c r="L146" s="153">
        <v>5</v>
      </c>
      <c r="M146" s="157">
        <v>3.2</v>
      </c>
      <c r="N146" s="157">
        <v>1.4</v>
      </c>
      <c r="O146" s="155">
        <v>0.08</v>
      </c>
    </row>
    <row r="147" spans="1:15" x14ac:dyDescent="0.3">
      <c r="A147" s="157"/>
      <c r="B147" s="158" t="s">
        <v>70</v>
      </c>
      <c r="C147" s="134">
        <v>50</v>
      </c>
      <c r="D147" s="132">
        <v>2.4500000000000002</v>
      </c>
      <c r="E147" s="133">
        <v>0.5</v>
      </c>
      <c r="F147" s="133">
        <v>22.4</v>
      </c>
      <c r="G147" s="134">
        <v>105</v>
      </c>
      <c r="H147" s="132">
        <v>0.05</v>
      </c>
      <c r="I147" s="135"/>
      <c r="J147" s="135"/>
      <c r="K147" s="132">
        <v>0.35</v>
      </c>
      <c r="L147" s="134">
        <v>9</v>
      </c>
      <c r="M147" s="134">
        <v>46</v>
      </c>
      <c r="N147" s="134">
        <v>10</v>
      </c>
      <c r="O147" s="132">
        <v>1.45</v>
      </c>
    </row>
    <row r="148" spans="1:15" x14ac:dyDescent="0.3">
      <c r="A148" s="159" t="s">
        <v>44</v>
      </c>
      <c r="B148" s="160"/>
      <c r="C148" s="136">
        <v>770</v>
      </c>
      <c r="D148" s="132">
        <v>32.67</v>
      </c>
      <c r="E148" s="132">
        <v>24.6</v>
      </c>
      <c r="F148" s="132">
        <v>75.72</v>
      </c>
      <c r="G148" s="132">
        <v>658.48</v>
      </c>
      <c r="H148" s="132">
        <v>1.22</v>
      </c>
      <c r="I148" s="132">
        <v>64.75</v>
      </c>
      <c r="J148" s="132">
        <v>990.08</v>
      </c>
      <c r="K148" s="133">
        <v>5.3</v>
      </c>
      <c r="L148" s="132">
        <v>89.47</v>
      </c>
      <c r="M148" s="132">
        <v>488.23</v>
      </c>
      <c r="N148" s="132">
        <v>169.54</v>
      </c>
      <c r="O148" s="132">
        <v>12.14</v>
      </c>
    </row>
    <row r="149" spans="1:15" x14ac:dyDescent="0.3">
      <c r="A149" s="162" t="s">
        <v>785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</row>
    <row r="150" spans="1:15" x14ac:dyDescent="0.3">
      <c r="A150" s="155" t="s">
        <v>280</v>
      </c>
      <c r="B150" s="158" t="s">
        <v>43</v>
      </c>
      <c r="C150" s="134">
        <v>150</v>
      </c>
      <c r="D150" s="133">
        <v>0.6</v>
      </c>
      <c r="E150" s="133">
        <v>0.6</v>
      </c>
      <c r="F150" s="133">
        <v>14.7</v>
      </c>
      <c r="G150" s="133">
        <v>70.5</v>
      </c>
      <c r="H150" s="132">
        <v>0.05</v>
      </c>
      <c r="I150" s="134">
        <v>15</v>
      </c>
      <c r="J150" s="133">
        <v>7.5</v>
      </c>
      <c r="K150" s="133">
        <v>0.3</v>
      </c>
      <c r="L150" s="134">
        <v>24</v>
      </c>
      <c r="M150" s="133">
        <v>16.5</v>
      </c>
      <c r="N150" s="133">
        <v>13.5</v>
      </c>
      <c r="O150" s="133">
        <v>3.3</v>
      </c>
    </row>
    <row r="151" spans="1:15" x14ac:dyDescent="0.3">
      <c r="A151" s="163"/>
      <c r="B151" s="158" t="s">
        <v>639</v>
      </c>
      <c r="C151" s="134">
        <v>200</v>
      </c>
      <c r="D151" s="134">
        <v>6</v>
      </c>
      <c r="E151" s="134">
        <v>2</v>
      </c>
      <c r="F151" s="134">
        <v>8</v>
      </c>
      <c r="G151" s="134">
        <v>80</v>
      </c>
      <c r="H151" s="132">
        <v>0.08</v>
      </c>
      <c r="I151" s="133">
        <v>1.4</v>
      </c>
      <c r="J151" s="135"/>
      <c r="K151" s="135"/>
      <c r="L151" s="134">
        <v>240</v>
      </c>
      <c r="M151" s="134">
        <v>180</v>
      </c>
      <c r="N151" s="134">
        <v>28</v>
      </c>
      <c r="O151" s="133">
        <v>0.2</v>
      </c>
    </row>
    <row r="152" spans="1:15" x14ac:dyDescent="0.3">
      <c r="A152" s="159" t="s">
        <v>786</v>
      </c>
      <c r="B152" s="160"/>
      <c r="C152" s="136">
        <v>350</v>
      </c>
      <c r="D152" s="132">
        <v>6.6</v>
      </c>
      <c r="E152" s="132">
        <v>2.6</v>
      </c>
      <c r="F152" s="132">
        <v>22.7</v>
      </c>
      <c r="G152" s="133">
        <v>150.5</v>
      </c>
      <c r="H152" s="132">
        <v>0.13</v>
      </c>
      <c r="I152" s="133">
        <v>16.399999999999999</v>
      </c>
      <c r="J152" s="133">
        <v>7.5</v>
      </c>
      <c r="K152" s="133">
        <v>0.3</v>
      </c>
      <c r="L152" s="134">
        <v>264</v>
      </c>
      <c r="M152" s="133">
        <v>196.5</v>
      </c>
      <c r="N152" s="133">
        <v>41.5</v>
      </c>
      <c r="O152" s="133">
        <v>3.5</v>
      </c>
    </row>
    <row r="153" spans="1:15" x14ac:dyDescent="0.3">
      <c r="A153" s="159" t="s">
        <v>45</v>
      </c>
      <c r="B153" s="160"/>
      <c r="C153" s="137">
        <v>1800</v>
      </c>
      <c r="D153" s="132">
        <v>71.09</v>
      </c>
      <c r="E153" s="132">
        <v>46.37</v>
      </c>
      <c r="F153" s="132">
        <v>175.33</v>
      </c>
      <c r="G153" s="132">
        <v>1399.43</v>
      </c>
      <c r="H153" s="132">
        <v>1.79</v>
      </c>
      <c r="I153" s="133">
        <v>137.69999999999999</v>
      </c>
      <c r="J153" s="132">
        <v>1355.33</v>
      </c>
      <c r="K153" s="132">
        <v>8.9700000000000006</v>
      </c>
      <c r="L153" s="132">
        <v>575.52</v>
      </c>
      <c r="M153" s="132">
        <v>1190.3900000000001</v>
      </c>
      <c r="N153" s="133">
        <v>358.2</v>
      </c>
      <c r="O153" s="132">
        <v>24.85</v>
      </c>
    </row>
    <row r="154" spans="1:15" s="141" customFormat="1" x14ac:dyDescent="0.3">
      <c r="A154" s="142" t="s">
        <v>155</v>
      </c>
      <c r="B154" s="143" t="s">
        <v>156</v>
      </c>
      <c r="C154" s="164"/>
      <c r="D154" s="164"/>
      <c r="E154" s="164"/>
      <c r="F154" s="164"/>
      <c r="G154" s="164"/>
      <c r="H154" s="164"/>
      <c r="I154" s="164"/>
      <c r="J154" s="165"/>
      <c r="K154" s="165"/>
      <c r="L154" s="165"/>
      <c r="M154" s="165"/>
      <c r="N154" s="165"/>
      <c r="O154" s="165"/>
    </row>
    <row r="155" spans="1:15" s="141" customFormat="1" x14ac:dyDescent="0.3">
      <c r="A155" s="142" t="s">
        <v>157</v>
      </c>
      <c r="B155" s="143" t="s">
        <v>158</v>
      </c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</row>
    <row r="156" spans="1:15" s="141" customFormat="1" ht="15" customHeight="1" x14ac:dyDescent="0.3">
      <c r="A156" s="147" t="s">
        <v>20</v>
      </c>
      <c r="B156" s="148" t="s">
        <v>21</v>
      </c>
      <c r="C156" s="164"/>
      <c r="D156" s="147"/>
      <c r="E156" s="164"/>
      <c r="F156" s="167"/>
      <c r="G156" s="167"/>
      <c r="H156" s="147"/>
      <c r="I156" s="147"/>
      <c r="J156" s="168"/>
      <c r="K156" s="168"/>
      <c r="L156" s="168"/>
      <c r="M156" s="168"/>
      <c r="N156" s="168"/>
      <c r="O156" s="168"/>
    </row>
    <row r="157" spans="1:15" s="141" customFormat="1" x14ac:dyDescent="0.3">
      <c r="A157" s="147" t="s">
        <v>22</v>
      </c>
      <c r="B157" s="148">
        <v>2</v>
      </c>
      <c r="C157" s="147"/>
      <c r="D157" s="147"/>
      <c r="E157" s="164"/>
      <c r="F157" s="164"/>
      <c r="G157" s="164"/>
      <c r="H157" s="147"/>
      <c r="I157" s="147"/>
      <c r="J157" s="164"/>
      <c r="K157" s="164"/>
      <c r="L157" s="164"/>
      <c r="M157" s="164"/>
      <c r="N157" s="164"/>
      <c r="O157" s="164"/>
    </row>
    <row r="158" spans="1:15" ht="16.5" customHeight="1" x14ac:dyDescent="0.3">
      <c r="A158" s="241" t="s">
        <v>23</v>
      </c>
      <c r="B158" s="241" t="s">
        <v>24</v>
      </c>
      <c r="C158" s="241" t="s">
        <v>25</v>
      </c>
      <c r="D158" s="244" t="s">
        <v>26</v>
      </c>
      <c r="E158" s="244"/>
      <c r="F158" s="244"/>
      <c r="G158" s="241" t="s">
        <v>27</v>
      </c>
      <c r="H158" s="244" t="s">
        <v>28</v>
      </c>
      <c r="I158" s="244"/>
      <c r="J158" s="244"/>
      <c r="K158" s="244"/>
      <c r="L158" s="244" t="s">
        <v>29</v>
      </c>
      <c r="M158" s="244"/>
      <c r="N158" s="244"/>
      <c r="O158" s="244"/>
    </row>
    <row r="159" spans="1:15" x14ac:dyDescent="0.3">
      <c r="A159" s="242"/>
      <c r="B159" s="243"/>
      <c r="C159" s="242"/>
      <c r="D159" s="149" t="s">
        <v>30</v>
      </c>
      <c r="E159" s="149" t="s">
        <v>31</v>
      </c>
      <c r="F159" s="149" t="s">
        <v>32</v>
      </c>
      <c r="G159" s="242"/>
      <c r="H159" s="149" t="s">
        <v>33</v>
      </c>
      <c r="I159" s="149" t="s">
        <v>34</v>
      </c>
      <c r="J159" s="149" t="s">
        <v>35</v>
      </c>
      <c r="K159" s="149" t="s">
        <v>36</v>
      </c>
      <c r="L159" s="149" t="s">
        <v>37</v>
      </c>
      <c r="M159" s="149" t="s">
        <v>38</v>
      </c>
      <c r="N159" s="149" t="s">
        <v>39</v>
      </c>
      <c r="O159" s="149" t="s">
        <v>40</v>
      </c>
    </row>
    <row r="160" spans="1:15" x14ac:dyDescent="0.3">
      <c r="A160" s="151">
        <v>1</v>
      </c>
      <c r="B160" s="151">
        <v>2</v>
      </c>
      <c r="C160" s="151">
        <v>3</v>
      </c>
      <c r="D160" s="151">
        <v>4</v>
      </c>
      <c r="E160" s="151">
        <v>5</v>
      </c>
      <c r="F160" s="151">
        <v>6</v>
      </c>
      <c r="G160" s="151">
        <v>7</v>
      </c>
      <c r="H160" s="151">
        <v>8</v>
      </c>
      <c r="I160" s="151">
        <v>9</v>
      </c>
      <c r="J160" s="151">
        <v>10</v>
      </c>
      <c r="K160" s="151">
        <v>11</v>
      </c>
      <c r="L160" s="151">
        <v>12</v>
      </c>
      <c r="M160" s="151">
        <v>13</v>
      </c>
      <c r="N160" s="151">
        <v>14</v>
      </c>
      <c r="O160" s="151">
        <v>15</v>
      </c>
    </row>
    <row r="161" spans="1:15" x14ac:dyDescent="0.3">
      <c r="A161" s="162" t="s">
        <v>0</v>
      </c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</row>
    <row r="162" spans="1:15" x14ac:dyDescent="0.3">
      <c r="A162" s="153" t="s">
        <v>299</v>
      </c>
      <c r="B162" s="158" t="s">
        <v>300</v>
      </c>
      <c r="C162" s="134">
        <v>15</v>
      </c>
      <c r="D162" s="132">
        <v>3.48</v>
      </c>
      <c r="E162" s="132">
        <v>4.43</v>
      </c>
      <c r="F162" s="135"/>
      <c r="G162" s="133">
        <v>54.6</v>
      </c>
      <c r="H162" s="132">
        <v>0.01</v>
      </c>
      <c r="I162" s="132">
        <v>0.11</v>
      </c>
      <c r="J162" s="133">
        <v>43.2</v>
      </c>
      <c r="K162" s="132">
        <v>0.08</v>
      </c>
      <c r="L162" s="134">
        <v>132</v>
      </c>
      <c r="M162" s="134">
        <v>75</v>
      </c>
      <c r="N162" s="132">
        <v>5.25</v>
      </c>
      <c r="O162" s="132">
        <v>0.15</v>
      </c>
    </row>
    <row r="163" spans="1:15" x14ac:dyDescent="0.3">
      <c r="A163" s="155" t="s">
        <v>679</v>
      </c>
      <c r="B163" s="158" t="s">
        <v>635</v>
      </c>
      <c r="C163" s="134">
        <v>50</v>
      </c>
      <c r="D163" s="132">
        <v>4.8600000000000003</v>
      </c>
      <c r="E163" s="132">
        <v>3.21</v>
      </c>
      <c r="F163" s="132">
        <v>1.07</v>
      </c>
      <c r="G163" s="132">
        <v>52.47</v>
      </c>
      <c r="H163" s="132">
        <v>0.01</v>
      </c>
      <c r="I163" s="132">
        <v>0.18</v>
      </c>
      <c r="J163" s="133">
        <v>1.4</v>
      </c>
      <c r="K163" s="132">
        <v>1.32</v>
      </c>
      <c r="L163" s="133">
        <v>21.9</v>
      </c>
      <c r="M163" s="132">
        <v>23.69</v>
      </c>
      <c r="N163" s="132">
        <v>5.63</v>
      </c>
      <c r="O163" s="133">
        <v>0.1</v>
      </c>
    </row>
    <row r="164" spans="1:15" ht="30.75" customHeight="1" x14ac:dyDescent="0.3">
      <c r="A164" s="153" t="s">
        <v>674</v>
      </c>
      <c r="B164" s="158" t="s">
        <v>233</v>
      </c>
      <c r="C164" s="134">
        <v>210</v>
      </c>
      <c r="D164" s="132">
        <v>8.52</v>
      </c>
      <c r="E164" s="133">
        <v>7.9</v>
      </c>
      <c r="F164" s="132">
        <v>34.479999999999997</v>
      </c>
      <c r="G164" s="132">
        <v>243.93</v>
      </c>
      <c r="H164" s="132">
        <v>0.24</v>
      </c>
      <c r="I164" s="133">
        <v>2.8</v>
      </c>
      <c r="J164" s="133">
        <v>33.299999999999997</v>
      </c>
      <c r="K164" s="132">
        <v>0.63</v>
      </c>
      <c r="L164" s="132">
        <v>148.41999999999999</v>
      </c>
      <c r="M164" s="133">
        <v>237.8</v>
      </c>
      <c r="N164" s="133">
        <v>27.6</v>
      </c>
      <c r="O164" s="132">
        <v>1.75</v>
      </c>
    </row>
    <row r="165" spans="1:15" x14ac:dyDescent="0.3">
      <c r="A165" s="155" t="s">
        <v>675</v>
      </c>
      <c r="B165" s="158" t="s">
        <v>246</v>
      </c>
      <c r="C165" s="134">
        <v>200</v>
      </c>
      <c r="D165" s="132">
        <v>0.31</v>
      </c>
      <c r="E165" s="133">
        <v>0.1</v>
      </c>
      <c r="F165" s="133">
        <v>4.5</v>
      </c>
      <c r="G165" s="132">
        <v>21.22</v>
      </c>
      <c r="H165" s="135"/>
      <c r="I165" s="132">
        <v>2.35</v>
      </c>
      <c r="J165" s="133">
        <v>1.7</v>
      </c>
      <c r="K165" s="132">
        <v>0.15</v>
      </c>
      <c r="L165" s="133">
        <v>8.6999999999999993</v>
      </c>
      <c r="M165" s="132">
        <v>10.64</v>
      </c>
      <c r="N165" s="132">
        <v>5.45</v>
      </c>
      <c r="O165" s="132">
        <v>0.88</v>
      </c>
    </row>
    <row r="166" spans="1:15" x14ac:dyDescent="0.3">
      <c r="A166" s="155"/>
      <c r="B166" s="158" t="s">
        <v>224</v>
      </c>
      <c r="C166" s="134">
        <v>40</v>
      </c>
      <c r="D166" s="132">
        <v>2.64</v>
      </c>
      <c r="E166" s="132">
        <v>0.48</v>
      </c>
      <c r="F166" s="132">
        <v>15.86</v>
      </c>
      <c r="G166" s="133">
        <v>79.2</v>
      </c>
      <c r="H166" s="132">
        <v>7.0000000000000007E-2</v>
      </c>
      <c r="I166" s="135"/>
      <c r="J166" s="135"/>
      <c r="K166" s="132">
        <v>0.56000000000000005</v>
      </c>
      <c r="L166" s="133">
        <v>11.6</v>
      </c>
      <c r="M166" s="134">
        <v>60</v>
      </c>
      <c r="N166" s="133">
        <v>18.8</v>
      </c>
      <c r="O166" s="132">
        <v>1.56</v>
      </c>
    </row>
    <row r="167" spans="1:15" x14ac:dyDescent="0.3">
      <c r="A167" s="159" t="s">
        <v>636</v>
      </c>
      <c r="B167" s="160"/>
      <c r="C167" s="136">
        <v>515</v>
      </c>
      <c r="D167" s="132">
        <v>19.809999999999999</v>
      </c>
      <c r="E167" s="132">
        <v>16.12</v>
      </c>
      <c r="F167" s="132">
        <v>55.91</v>
      </c>
      <c r="G167" s="132">
        <v>451.42</v>
      </c>
      <c r="H167" s="132">
        <v>0.33</v>
      </c>
      <c r="I167" s="132">
        <v>5.44</v>
      </c>
      <c r="J167" s="133">
        <v>79.599999999999994</v>
      </c>
      <c r="K167" s="132">
        <v>2.74</v>
      </c>
      <c r="L167" s="132">
        <v>322.62</v>
      </c>
      <c r="M167" s="132">
        <v>407.13</v>
      </c>
      <c r="N167" s="132">
        <v>62.73</v>
      </c>
      <c r="O167" s="132">
        <v>4.4400000000000004</v>
      </c>
    </row>
    <row r="168" spans="1:15" x14ac:dyDescent="0.3">
      <c r="A168" s="162" t="s">
        <v>783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</row>
    <row r="169" spans="1:15" x14ac:dyDescent="0.3">
      <c r="A169" s="155" t="s">
        <v>280</v>
      </c>
      <c r="B169" s="158" t="s">
        <v>43</v>
      </c>
      <c r="C169" s="153">
        <v>150</v>
      </c>
      <c r="D169" s="157">
        <v>0.6</v>
      </c>
      <c r="E169" s="157">
        <v>0.6</v>
      </c>
      <c r="F169" s="157">
        <v>14.7</v>
      </c>
      <c r="G169" s="157">
        <v>70.5</v>
      </c>
      <c r="H169" s="155">
        <v>0.05</v>
      </c>
      <c r="I169" s="153">
        <v>15</v>
      </c>
      <c r="J169" s="157">
        <v>7.5</v>
      </c>
      <c r="K169" s="157">
        <v>0.3</v>
      </c>
      <c r="L169" s="153">
        <v>24</v>
      </c>
      <c r="M169" s="157">
        <v>16.5</v>
      </c>
      <c r="N169" s="157">
        <v>13.5</v>
      </c>
      <c r="O169" s="157">
        <v>3.3</v>
      </c>
    </row>
    <row r="170" spans="1:15" x14ac:dyDescent="0.3">
      <c r="A170" s="155"/>
      <c r="B170" s="158" t="s">
        <v>227</v>
      </c>
      <c r="C170" s="153">
        <v>20</v>
      </c>
      <c r="D170" s="157">
        <v>1.5</v>
      </c>
      <c r="E170" s="155">
        <v>3.72</v>
      </c>
      <c r="F170" s="155">
        <v>8.26</v>
      </c>
      <c r="G170" s="155">
        <v>73.52</v>
      </c>
      <c r="H170" s="155">
        <v>0.03</v>
      </c>
      <c r="I170" s="155">
        <v>0.84</v>
      </c>
      <c r="J170" s="155">
        <v>41.99</v>
      </c>
      <c r="K170" s="155">
        <v>0.67</v>
      </c>
      <c r="L170" s="155">
        <v>22.14</v>
      </c>
      <c r="M170" s="155">
        <v>35.950000000000003</v>
      </c>
      <c r="N170" s="155">
        <v>21.69</v>
      </c>
      <c r="O170" s="155">
        <v>0.55000000000000004</v>
      </c>
    </row>
    <row r="171" spans="1:15" x14ac:dyDescent="0.3">
      <c r="A171" s="159" t="s">
        <v>784</v>
      </c>
      <c r="B171" s="160"/>
      <c r="C171" s="161">
        <v>170</v>
      </c>
      <c r="D171" s="155">
        <v>2.1</v>
      </c>
      <c r="E171" s="155">
        <v>4.32</v>
      </c>
      <c r="F171" s="155">
        <v>22.96</v>
      </c>
      <c r="G171" s="155">
        <v>144.02000000000001</v>
      </c>
      <c r="H171" s="155">
        <v>0.08</v>
      </c>
      <c r="I171" s="155">
        <v>15.84</v>
      </c>
      <c r="J171" s="155">
        <v>49.49</v>
      </c>
      <c r="K171" s="155">
        <v>0.97</v>
      </c>
      <c r="L171" s="155">
        <v>46.14</v>
      </c>
      <c r="M171" s="155">
        <v>52.45</v>
      </c>
      <c r="N171" s="155">
        <v>35.19</v>
      </c>
      <c r="O171" s="155">
        <v>3.85</v>
      </c>
    </row>
    <row r="172" spans="1:15" x14ac:dyDescent="0.3">
      <c r="A172" s="162" t="s">
        <v>11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</row>
    <row r="173" spans="1:15" x14ac:dyDescent="0.3">
      <c r="A173" s="153" t="s">
        <v>695</v>
      </c>
      <c r="B173" s="158" t="s">
        <v>649</v>
      </c>
      <c r="C173" s="153">
        <v>60</v>
      </c>
      <c r="D173" s="155">
        <v>2.97</v>
      </c>
      <c r="E173" s="155">
        <v>4.3899999999999997</v>
      </c>
      <c r="F173" s="155">
        <v>6.15</v>
      </c>
      <c r="G173" s="155">
        <v>76.31</v>
      </c>
      <c r="H173" s="155">
        <v>7.0000000000000007E-2</v>
      </c>
      <c r="I173" s="155">
        <v>7.72</v>
      </c>
      <c r="J173" s="157">
        <v>106.5</v>
      </c>
      <c r="K173" s="155">
        <v>2.08</v>
      </c>
      <c r="L173" s="155">
        <v>13.19</v>
      </c>
      <c r="M173" s="155">
        <v>55.24</v>
      </c>
      <c r="N173" s="155">
        <v>21.82</v>
      </c>
      <c r="O173" s="155">
        <v>0.55000000000000004</v>
      </c>
    </row>
    <row r="174" spans="1:15" ht="34.5" customHeight="1" x14ac:dyDescent="0.3">
      <c r="A174" s="155" t="s">
        <v>292</v>
      </c>
      <c r="B174" s="158" t="s">
        <v>650</v>
      </c>
      <c r="C174" s="153">
        <v>215</v>
      </c>
      <c r="D174" s="157">
        <v>9.89</v>
      </c>
      <c r="E174" s="155">
        <v>3.86</v>
      </c>
      <c r="F174" s="155">
        <v>15.51</v>
      </c>
      <c r="G174" s="155">
        <v>136.55000000000001</v>
      </c>
      <c r="H174" s="157">
        <v>0.22</v>
      </c>
      <c r="I174" s="157">
        <v>9.6399999999999988</v>
      </c>
      <c r="J174" s="155">
        <v>163.5</v>
      </c>
      <c r="K174" s="155">
        <v>1.6099999999999999</v>
      </c>
      <c r="L174" s="155">
        <v>26.48</v>
      </c>
      <c r="M174" s="155">
        <v>106.46000000000001</v>
      </c>
      <c r="N174" s="155">
        <v>46.47</v>
      </c>
      <c r="O174" s="155">
        <v>1.9200000000000002</v>
      </c>
    </row>
    <row r="175" spans="1:15" ht="33" x14ac:dyDescent="0.3">
      <c r="A175" s="155" t="s">
        <v>696</v>
      </c>
      <c r="B175" s="158" t="s">
        <v>651</v>
      </c>
      <c r="C175" s="153">
        <v>110</v>
      </c>
      <c r="D175" s="155">
        <v>14.55</v>
      </c>
      <c r="E175" s="155">
        <v>8.3800000000000008</v>
      </c>
      <c r="F175" s="155">
        <v>5.01</v>
      </c>
      <c r="G175" s="155">
        <v>153.68</v>
      </c>
      <c r="H175" s="155">
        <v>0.51</v>
      </c>
      <c r="I175" s="155">
        <v>3.6399999999999997</v>
      </c>
      <c r="J175" s="155">
        <v>3.5700000000000003</v>
      </c>
      <c r="K175" s="155">
        <v>0.55000000000000004</v>
      </c>
      <c r="L175" s="155">
        <v>18.09</v>
      </c>
      <c r="M175" s="155">
        <v>163.9</v>
      </c>
      <c r="N175" s="155">
        <v>30.900000000000002</v>
      </c>
      <c r="O175" s="155">
        <v>2.4499999999999997</v>
      </c>
    </row>
    <row r="176" spans="1:15" x14ac:dyDescent="0.3">
      <c r="A176" s="153" t="s">
        <v>291</v>
      </c>
      <c r="B176" s="158" t="s">
        <v>244</v>
      </c>
      <c r="C176" s="134">
        <v>150</v>
      </c>
      <c r="D176" s="132">
        <v>6.97</v>
      </c>
      <c r="E176" s="132">
        <v>5.44</v>
      </c>
      <c r="F176" s="132">
        <v>31.47</v>
      </c>
      <c r="G176" s="132">
        <v>202.45</v>
      </c>
      <c r="H176" s="132">
        <v>0.24</v>
      </c>
      <c r="I176" s="135"/>
      <c r="J176" s="133">
        <v>23.6</v>
      </c>
      <c r="K176" s="132">
        <v>0.49</v>
      </c>
      <c r="L176" s="132">
        <v>12.94</v>
      </c>
      <c r="M176" s="132">
        <v>165.55</v>
      </c>
      <c r="N176" s="132">
        <v>110.07</v>
      </c>
      <c r="O176" s="133">
        <v>3.7</v>
      </c>
    </row>
    <row r="177" spans="1:15" x14ac:dyDescent="0.3">
      <c r="A177" s="155" t="s">
        <v>684</v>
      </c>
      <c r="B177" s="158" t="s">
        <v>249</v>
      </c>
      <c r="C177" s="134">
        <v>200</v>
      </c>
      <c r="D177" s="132">
        <v>0.78</v>
      </c>
      <c r="E177" s="132">
        <v>0.05</v>
      </c>
      <c r="F177" s="132">
        <v>10.85</v>
      </c>
      <c r="G177" s="133">
        <v>47.6</v>
      </c>
      <c r="H177" s="132">
        <v>0.02</v>
      </c>
      <c r="I177" s="133">
        <v>0.6</v>
      </c>
      <c r="J177" s="132">
        <v>87.45</v>
      </c>
      <c r="K177" s="132">
        <v>0.83</v>
      </c>
      <c r="L177" s="134">
        <v>24</v>
      </c>
      <c r="M177" s="133">
        <v>21.9</v>
      </c>
      <c r="N177" s="132">
        <v>15.75</v>
      </c>
      <c r="O177" s="132">
        <v>0.48</v>
      </c>
    </row>
    <row r="178" spans="1:15" x14ac:dyDescent="0.3">
      <c r="A178" s="157"/>
      <c r="B178" s="158" t="s">
        <v>70</v>
      </c>
      <c r="C178" s="134">
        <v>50</v>
      </c>
      <c r="D178" s="132">
        <v>2.4500000000000002</v>
      </c>
      <c r="E178" s="133">
        <v>0.5</v>
      </c>
      <c r="F178" s="133">
        <v>22.4</v>
      </c>
      <c r="G178" s="134">
        <v>105</v>
      </c>
      <c r="H178" s="132">
        <v>0.05</v>
      </c>
      <c r="I178" s="135"/>
      <c r="J178" s="135"/>
      <c r="K178" s="132">
        <v>0.35</v>
      </c>
      <c r="L178" s="134">
        <v>9</v>
      </c>
      <c r="M178" s="134">
        <v>46</v>
      </c>
      <c r="N178" s="134">
        <v>10</v>
      </c>
      <c r="O178" s="132">
        <v>1.45</v>
      </c>
    </row>
    <row r="179" spans="1:15" x14ac:dyDescent="0.3">
      <c r="A179" s="159" t="s">
        <v>44</v>
      </c>
      <c r="B179" s="160"/>
      <c r="C179" s="136">
        <v>785</v>
      </c>
      <c r="D179" s="132">
        <v>39.21</v>
      </c>
      <c r="E179" s="132">
        <v>23.4</v>
      </c>
      <c r="F179" s="132">
        <v>91.39</v>
      </c>
      <c r="G179" s="132">
        <v>735.03</v>
      </c>
      <c r="H179" s="132">
        <v>1.1599999999999999</v>
      </c>
      <c r="I179" s="132">
        <v>21.84</v>
      </c>
      <c r="J179" s="132">
        <v>384.62</v>
      </c>
      <c r="K179" s="132">
        <v>5.91</v>
      </c>
      <c r="L179" s="133">
        <v>104.5</v>
      </c>
      <c r="M179" s="132">
        <v>575.04999999999995</v>
      </c>
      <c r="N179" s="132">
        <v>237.01</v>
      </c>
      <c r="O179" s="132">
        <v>10.79</v>
      </c>
    </row>
    <row r="180" spans="1:15" x14ac:dyDescent="0.3">
      <c r="A180" s="162" t="s">
        <v>785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</row>
    <row r="181" spans="1:15" x14ac:dyDescent="0.3">
      <c r="A181" s="155" t="s">
        <v>280</v>
      </c>
      <c r="B181" s="158" t="s">
        <v>43</v>
      </c>
      <c r="C181" s="134">
        <v>150</v>
      </c>
      <c r="D181" s="133">
        <v>0.6</v>
      </c>
      <c r="E181" s="133">
        <v>0.6</v>
      </c>
      <c r="F181" s="133">
        <v>14.7</v>
      </c>
      <c r="G181" s="133">
        <v>70.5</v>
      </c>
      <c r="H181" s="132">
        <v>0.05</v>
      </c>
      <c r="I181" s="134">
        <v>15</v>
      </c>
      <c r="J181" s="133">
        <v>7.5</v>
      </c>
      <c r="K181" s="133">
        <v>0.3</v>
      </c>
      <c r="L181" s="134">
        <v>24</v>
      </c>
      <c r="M181" s="133">
        <v>16.5</v>
      </c>
      <c r="N181" s="133">
        <v>13.5</v>
      </c>
      <c r="O181" s="133">
        <v>3.3</v>
      </c>
    </row>
    <row r="182" spans="1:15" x14ac:dyDescent="0.3">
      <c r="A182" s="163"/>
      <c r="B182" s="158" t="s">
        <v>639</v>
      </c>
      <c r="C182" s="134">
        <v>200</v>
      </c>
      <c r="D182" s="134">
        <v>6</v>
      </c>
      <c r="E182" s="134">
        <v>2</v>
      </c>
      <c r="F182" s="134">
        <v>8</v>
      </c>
      <c r="G182" s="134">
        <v>80</v>
      </c>
      <c r="H182" s="132">
        <v>0.08</v>
      </c>
      <c r="I182" s="133">
        <v>1.4</v>
      </c>
      <c r="J182" s="135"/>
      <c r="K182" s="135"/>
      <c r="L182" s="134">
        <v>240</v>
      </c>
      <c r="M182" s="134">
        <v>180</v>
      </c>
      <c r="N182" s="134">
        <v>28</v>
      </c>
      <c r="O182" s="133">
        <v>0.2</v>
      </c>
    </row>
    <row r="183" spans="1:15" x14ac:dyDescent="0.3">
      <c r="A183" s="159" t="s">
        <v>786</v>
      </c>
      <c r="B183" s="160"/>
      <c r="C183" s="136">
        <v>350</v>
      </c>
      <c r="D183" s="132">
        <v>6.6</v>
      </c>
      <c r="E183" s="132">
        <v>2.6</v>
      </c>
      <c r="F183" s="132">
        <v>22.7</v>
      </c>
      <c r="G183" s="133">
        <v>150.5</v>
      </c>
      <c r="H183" s="132">
        <v>0.13</v>
      </c>
      <c r="I183" s="133">
        <v>16.399999999999999</v>
      </c>
      <c r="J183" s="133">
        <v>7.5</v>
      </c>
      <c r="K183" s="133">
        <v>0.3</v>
      </c>
      <c r="L183" s="134">
        <v>264</v>
      </c>
      <c r="M183" s="133">
        <v>196.5</v>
      </c>
      <c r="N183" s="133">
        <v>41.5</v>
      </c>
      <c r="O183" s="133">
        <v>3.5</v>
      </c>
    </row>
    <row r="184" spans="1:15" x14ac:dyDescent="0.3">
      <c r="A184" s="159" t="s">
        <v>45</v>
      </c>
      <c r="B184" s="160"/>
      <c r="C184" s="137">
        <v>1820</v>
      </c>
      <c r="D184" s="132">
        <v>67.72</v>
      </c>
      <c r="E184" s="132">
        <v>46.44</v>
      </c>
      <c r="F184" s="132">
        <v>192.96</v>
      </c>
      <c r="G184" s="132">
        <v>1480.97</v>
      </c>
      <c r="H184" s="133">
        <v>1.7</v>
      </c>
      <c r="I184" s="132">
        <v>59.52</v>
      </c>
      <c r="J184" s="132">
        <v>521.21</v>
      </c>
      <c r="K184" s="132">
        <v>9.92</v>
      </c>
      <c r="L184" s="132">
        <v>737.26</v>
      </c>
      <c r="M184" s="132">
        <v>1231.1300000000001</v>
      </c>
      <c r="N184" s="132">
        <v>376.43</v>
      </c>
      <c r="O184" s="132">
        <v>22.58</v>
      </c>
    </row>
    <row r="185" spans="1:15" s="141" customFormat="1" x14ac:dyDescent="0.3">
      <c r="A185" s="142" t="s">
        <v>155</v>
      </c>
      <c r="B185" s="143" t="s">
        <v>156</v>
      </c>
      <c r="C185" s="164"/>
      <c r="D185" s="164"/>
      <c r="E185" s="164"/>
      <c r="F185" s="164"/>
      <c r="G185" s="164"/>
      <c r="H185" s="164"/>
      <c r="I185" s="164"/>
      <c r="J185" s="165"/>
      <c r="K185" s="165"/>
      <c r="L185" s="165"/>
      <c r="M185" s="165"/>
      <c r="N185" s="165"/>
      <c r="O185" s="165"/>
    </row>
    <row r="186" spans="1:15" s="141" customFormat="1" x14ac:dyDescent="0.3">
      <c r="A186" s="142" t="s">
        <v>157</v>
      </c>
      <c r="B186" s="143" t="s">
        <v>158</v>
      </c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</row>
    <row r="187" spans="1:15" s="141" customFormat="1" ht="15" customHeight="1" x14ac:dyDescent="0.3">
      <c r="A187" s="147" t="s">
        <v>20</v>
      </c>
      <c r="B187" s="148" t="s">
        <v>46</v>
      </c>
      <c r="C187" s="164"/>
      <c r="D187" s="147"/>
      <c r="E187" s="164"/>
      <c r="F187" s="167"/>
      <c r="G187" s="167"/>
      <c r="H187" s="147"/>
      <c r="I187" s="147"/>
      <c r="J187" s="168"/>
      <c r="K187" s="168"/>
      <c r="L187" s="168"/>
      <c r="M187" s="168"/>
      <c r="N187" s="168"/>
      <c r="O187" s="168"/>
    </row>
    <row r="188" spans="1:15" s="141" customFormat="1" x14ac:dyDescent="0.3">
      <c r="A188" s="147" t="s">
        <v>22</v>
      </c>
      <c r="B188" s="148">
        <v>2</v>
      </c>
      <c r="C188" s="147"/>
      <c r="D188" s="147"/>
      <c r="E188" s="164"/>
      <c r="F188" s="164"/>
      <c r="G188" s="164"/>
      <c r="H188" s="147"/>
      <c r="I188" s="147"/>
      <c r="J188" s="164"/>
      <c r="K188" s="164"/>
      <c r="L188" s="164"/>
      <c r="M188" s="164"/>
      <c r="N188" s="164"/>
      <c r="O188" s="164"/>
    </row>
    <row r="189" spans="1:15" ht="16.5" customHeight="1" x14ac:dyDescent="0.3">
      <c r="A189" s="241" t="s">
        <v>23</v>
      </c>
      <c r="B189" s="241" t="s">
        <v>24</v>
      </c>
      <c r="C189" s="241" t="s">
        <v>25</v>
      </c>
      <c r="D189" s="244" t="s">
        <v>26</v>
      </c>
      <c r="E189" s="244"/>
      <c r="F189" s="244"/>
      <c r="G189" s="241" t="s">
        <v>27</v>
      </c>
      <c r="H189" s="244" t="s">
        <v>28</v>
      </c>
      <c r="I189" s="244"/>
      <c r="J189" s="244"/>
      <c r="K189" s="244"/>
      <c r="L189" s="244" t="s">
        <v>29</v>
      </c>
      <c r="M189" s="244"/>
      <c r="N189" s="244"/>
      <c r="O189" s="244"/>
    </row>
    <row r="190" spans="1:15" x14ac:dyDescent="0.3">
      <c r="A190" s="242"/>
      <c r="B190" s="243"/>
      <c r="C190" s="242"/>
      <c r="D190" s="149" t="s">
        <v>30</v>
      </c>
      <c r="E190" s="149" t="s">
        <v>31</v>
      </c>
      <c r="F190" s="149" t="s">
        <v>32</v>
      </c>
      <c r="G190" s="242"/>
      <c r="H190" s="149" t="s">
        <v>33</v>
      </c>
      <c r="I190" s="149" t="s">
        <v>34</v>
      </c>
      <c r="J190" s="149" t="s">
        <v>35</v>
      </c>
      <c r="K190" s="149" t="s">
        <v>36</v>
      </c>
      <c r="L190" s="149" t="s">
        <v>37</v>
      </c>
      <c r="M190" s="149" t="s">
        <v>38</v>
      </c>
      <c r="N190" s="149" t="s">
        <v>39</v>
      </c>
      <c r="O190" s="149" t="s">
        <v>40</v>
      </c>
    </row>
    <row r="191" spans="1:15" x14ac:dyDescent="0.3">
      <c r="A191" s="151">
        <v>1</v>
      </c>
      <c r="B191" s="151">
        <v>2</v>
      </c>
      <c r="C191" s="151">
        <v>3</v>
      </c>
      <c r="D191" s="151">
        <v>4</v>
      </c>
      <c r="E191" s="151">
        <v>5</v>
      </c>
      <c r="F191" s="151">
        <v>6</v>
      </c>
      <c r="G191" s="151">
        <v>7</v>
      </c>
      <c r="H191" s="151">
        <v>8</v>
      </c>
      <c r="I191" s="151">
        <v>9</v>
      </c>
      <c r="J191" s="151">
        <v>10</v>
      </c>
      <c r="K191" s="151">
        <v>11</v>
      </c>
      <c r="L191" s="151">
        <v>12</v>
      </c>
      <c r="M191" s="151">
        <v>13</v>
      </c>
      <c r="N191" s="151">
        <v>14</v>
      </c>
      <c r="O191" s="151">
        <v>15</v>
      </c>
    </row>
    <row r="192" spans="1:15" x14ac:dyDescent="0.3">
      <c r="A192" s="162" t="s">
        <v>0</v>
      </c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</row>
    <row r="193" spans="1:15" ht="33" x14ac:dyDescent="0.3">
      <c r="A193" s="153" t="s">
        <v>697</v>
      </c>
      <c r="B193" s="158" t="s">
        <v>429</v>
      </c>
      <c r="C193" s="153">
        <v>200</v>
      </c>
      <c r="D193" s="157">
        <v>29.52</v>
      </c>
      <c r="E193" s="157">
        <v>12.27</v>
      </c>
      <c r="F193" s="157">
        <v>26.07</v>
      </c>
      <c r="G193" s="157">
        <v>339.45</v>
      </c>
      <c r="H193" s="157">
        <v>0.15</v>
      </c>
      <c r="I193" s="157">
        <v>8.15</v>
      </c>
      <c r="J193" s="157">
        <v>44.5</v>
      </c>
      <c r="K193" s="157">
        <v>2.0499999999999998</v>
      </c>
      <c r="L193" s="157">
        <v>239.76</v>
      </c>
      <c r="M193" s="157">
        <v>366.68</v>
      </c>
      <c r="N193" s="157">
        <v>65.349999999999994</v>
      </c>
      <c r="O193" s="157">
        <v>1.51</v>
      </c>
    </row>
    <row r="194" spans="1:15" x14ac:dyDescent="0.3">
      <c r="A194" s="155" t="s">
        <v>681</v>
      </c>
      <c r="B194" s="158" t="s">
        <v>334</v>
      </c>
      <c r="C194" s="153">
        <v>200</v>
      </c>
      <c r="D194" s="155">
        <v>1.88</v>
      </c>
      <c r="E194" s="155">
        <v>0.86</v>
      </c>
      <c r="F194" s="155">
        <v>4.3600000000000003</v>
      </c>
      <c r="G194" s="155">
        <v>33.119999999999997</v>
      </c>
      <c r="H194" s="155">
        <v>0.02</v>
      </c>
      <c r="I194" s="155">
        <v>0.83</v>
      </c>
      <c r="J194" s="157">
        <v>6.1</v>
      </c>
      <c r="K194" s="156"/>
      <c r="L194" s="155">
        <v>72.150000000000006</v>
      </c>
      <c r="M194" s="155">
        <v>58.64</v>
      </c>
      <c r="N194" s="155">
        <v>12.24</v>
      </c>
      <c r="O194" s="155">
        <v>0.88</v>
      </c>
    </row>
    <row r="195" spans="1:15" x14ac:dyDescent="0.3">
      <c r="A195" s="155"/>
      <c r="B195" s="158" t="s">
        <v>224</v>
      </c>
      <c r="C195" s="153">
        <v>40</v>
      </c>
      <c r="D195" s="155">
        <v>2.64</v>
      </c>
      <c r="E195" s="155">
        <v>0.48</v>
      </c>
      <c r="F195" s="155">
        <v>15.86</v>
      </c>
      <c r="G195" s="157">
        <v>79.2</v>
      </c>
      <c r="H195" s="155">
        <v>7.0000000000000007E-2</v>
      </c>
      <c r="I195" s="156"/>
      <c r="J195" s="156"/>
      <c r="K195" s="155">
        <v>0.56000000000000005</v>
      </c>
      <c r="L195" s="157">
        <v>11.6</v>
      </c>
      <c r="M195" s="153">
        <v>60</v>
      </c>
      <c r="N195" s="157">
        <v>18.8</v>
      </c>
      <c r="O195" s="155">
        <v>1.56</v>
      </c>
    </row>
    <row r="196" spans="1:15" x14ac:dyDescent="0.3">
      <c r="A196" s="159" t="s">
        <v>636</v>
      </c>
      <c r="B196" s="160"/>
      <c r="C196" s="161">
        <v>440</v>
      </c>
      <c r="D196" s="155">
        <v>34.04</v>
      </c>
      <c r="E196" s="155">
        <v>13.61</v>
      </c>
      <c r="F196" s="155">
        <v>46.29</v>
      </c>
      <c r="G196" s="155">
        <v>451.77</v>
      </c>
      <c r="H196" s="155">
        <v>0.24</v>
      </c>
      <c r="I196" s="155">
        <v>8.98</v>
      </c>
      <c r="J196" s="157">
        <v>50.6</v>
      </c>
      <c r="K196" s="155">
        <v>2.61</v>
      </c>
      <c r="L196" s="155">
        <v>323.51</v>
      </c>
      <c r="M196" s="155">
        <v>485.32</v>
      </c>
      <c r="N196" s="155">
        <v>96.39</v>
      </c>
      <c r="O196" s="155">
        <v>3.95</v>
      </c>
    </row>
    <row r="197" spans="1:15" x14ac:dyDescent="0.3">
      <c r="A197" s="162" t="s">
        <v>783</v>
      </c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</row>
    <row r="198" spans="1:15" x14ac:dyDescent="0.3">
      <c r="A198" s="155" t="s">
        <v>280</v>
      </c>
      <c r="B198" s="158" t="s">
        <v>43</v>
      </c>
      <c r="C198" s="153">
        <v>150</v>
      </c>
      <c r="D198" s="157">
        <v>0.6</v>
      </c>
      <c r="E198" s="157">
        <v>0.6</v>
      </c>
      <c r="F198" s="157">
        <v>14.7</v>
      </c>
      <c r="G198" s="157">
        <v>70.5</v>
      </c>
      <c r="H198" s="155">
        <v>0.05</v>
      </c>
      <c r="I198" s="153">
        <v>15</v>
      </c>
      <c r="J198" s="157">
        <v>7.5</v>
      </c>
      <c r="K198" s="157">
        <v>0.3</v>
      </c>
      <c r="L198" s="153">
        <v>24</v>
      </c>
      <c r="M198" s="157">
        <v>16.5</v>
      </c>
      <c r="N198" s="157">
        <v>13.5</v>
      </c>
      <c r="O198" s="157">
        <v>3.3</v>
      </c>
    </row>
    <row r="199" spans="1:15" x14ac:dyDescent="0.3">
      <c r="A199" s="155"/>
      <c r="B199" s="158" t="s">
        <v>227</v>
      </c>
      <c r="C199" s="153">
        <v>20</v>
      </c>
      <c r="D199" s="157">
        <v>1.5</v>
      </c>
      <c r="E199" s="155">
        <v>3.72</v>
      </c>
      <c r="F199" s="155">
        <v>8.26</v>
      </c>
      <c r="G199" s="155">
        <v>73.52</v>
      </c>
      <c r="H199" s="155">
        <v>0.03</v>
      </c>
      <c r="I199" s="155">
        <v>0.84</v>
      </c>
      <c r="J199" s="155">
        <v>41.99</v>
      </c>
      <c r="K199" s="155">
        <v>0.67</v>
      </c>
      <c r="L199" s="155">
        <v>22.14</v>
      </c>
      <c r="M199" s="155">
        <v>35.950000000000003</v>
      </c>
      <c r="N199" s="155">
        <v>21.69</v>
      </c>
      <c r="O199" s="155">
        <v>0.55000000000000004</v>
      </c>
    </row>
    <row r="200" spans="1:15" x14ac:dyDescent="0.3">
      <c r="A200" s="159" t="s">
        <v>784</v>
      </c>
      <c r="B200" s="160"/>
      <c r="C200" s="161">
        <v>170</v>
      </c>
      <c r="D200" s="155">
        <v>2.1</v>
      </c>
      <c r="E200" s="155">
        <v>4.32</v>
      </c>
      <c r="F200" s="155">
        <v>22.96</v>
      </c>
      <c r="G200" s="155">
        <v>144.02000000000001</v>
      </c>
      <c r="H200" s="155">
        <v>0.08</v>
      </c>
      <c r="I200" s="155">
        <v>15.84</v>
      </c>
      <c r="J200" s="155">
        <v>49.49</v>
      </c>
      <c r="K200" s="155">
        <v>0.97</v>
      </c>
      <c r="L200" s="155">
        <v>46.14</v>
      </c>
      <c r="M200" s="155">
        <v>52.45</v>
      </c>
      <c r="N200" s="155">
        <v>35.19</v>
      </c>
      <c r="O200" s="155">
        <v>3.85</v>
      </c>
    </row>
    <row r="201" spans="1:15" x14ac:dyDescent="0.3">
      <c r="A201" s="162" t="s">
        <v>11</v>
      </c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</row>
    <row r="202" spans="1:15" ht="15" customHeight="1" x14ac:dyDescent="0.3">
      <c r="A202" s="153" t="s">
        <v>698</v>
      </c>
      <c r="B202" s="158" t="s">
        <v>652</v>
      </c>
      <c r="C202" s="153">
        <v>60</v>
      </c>
      <c r="D202" s="155">
        <v>0.67</v>
      </c>
      <c r="E202" s="155">
        <v>4.09</v>
      </c>
      <c r="F202" s="155">
        <v>2.2799999999999998</v>
      </c>
      <c r="G202" s="155">
        <v>49.64</v>
      </c>
      <c r="H202" s="155">
        <v>0.03</v>
      </c>
      <c r="I202" s="157">
        <v>39.1</v>
      </c>
      <c r="J202" s="155">
        <v>106.19</v>
      </c>
      <c r="K202" s="155">
        <v>2.1800000000000002</v>
      </c>
      <c r="L202" s="155">
        <v>14.26</v>
      </c>
      <c r="M202" s="155">
        <v>13.73</v>
      </c>
      <c r="N202" s="155">
        <v>9.51</v>
      </c>
      <c r="O202" s="155">
        <v>0.47</v>
      </c>
    </row>
    <row r="203" spans="1:15" ht="15" customHeight="1" x14ac:dyDescent="0.3">
      <c r="A203" s="155" t="s">
        <v>293</v>
      </c>
      <c r="B203" s="158" t="s">
        <v>252</v>
      </c>
      <c r="C203" s="153">
        <v>220</v>
      </c>
      <c r="D203" s="155">
        <v>6.12</v>
      </c>
      <c r="E203" s="155">
        <v>6.65</v>
      </c>
      <c r="F203" s="155">
        <v>14.74</v>
      </c>
      <c r="G203" s="157">
        <v>143.6</v>
      </c>
      <c r="H203" s="155">
        <v>0.15</v>
      </c>
      <c r="I203" s="155">
        <v>18.14</v>
      </c>
      <c r="J203" s="157">
        <v>168.4</v>
      </c>
      <c r="K203" s="155">
        <v>2.64</v>
      </c>
      <c r="L203" s="155">
        <v>19.239999999999998</v>
      </c>
      <c r="M203" s="157">
        <v>98.9</v>
      </c>
      <c r="N203" s="155">
        <v>29.68</v>
      </c>
      <c r="O203" s="155">
        <v>1.02</v>
      </c>
    </row>
    <row r="204" spans="1:15" x14ac:dyDescent="0.3">
      <c r="A204" s="155" t="s">
        <v>477</v>
      </c>
      <c r="B204" s="158" t="s">
        <v>398</v>
      </c>
      <c r="C204" s="153">
        <v>240</v>
      </c>
      <c r="D204" s="155">
        <v>21.91</v>
      </c>
      <c r="E204" s="155">
        <v>11.92</v>
      </c>
      <c r="F204" s="155">
        <v>17.45</v>
      </c>
      <c r="G204" s="155">
        <v>261.14999999999998</v>
      </c>
      <c r="H204" s="155">
        <v>0.21</v>
      </c>
      <c r="I204" s="155">
        <v>38.049999999999997</v>
      </c>
      <c r="J204" s="155">
        <v>298.52999999999997</v>
      </c>
      <c r="K204" s="155">
        <v>1.55</v>
      </c>
      <c r="L204" s="155">
        <v>45.01</v>
      </c>
      <c r="M204" s="155">
        <v>248.03</v>
      </c>
      <c r="N204" s="155">
        <v>52.58</v>
      </c>
      <c r="O204" s="155">
        <v>1.98</v>
      </c>
    </row>
    <row r="205" spans="1:15" x14ac:dyDescent="0.3">
      <c r="A205" s="155" t="s">
        <v>692</v>
      </c>
      <c r="B205" s="158" t="s">
        <v>438</v>
      </c>
      <c r="C205" s="153">
        <v>200</v>
      </c>
      <c r="D205" s="155">
        <v>0.46</v>
      </c>
      <c r="E205" s="155">
        <v>0.15</v>
      </c>
      <c r="F205" s="155">
        <v>9.57</v>
      </c>
      <c r="G205" s="157">
        <v>45.2</v>
      </c>
      <c r="H205" s="155">
        <v>0.02</v>
      </c>
      <c r="I205" s="155">
        <v>80.180000000000007</v>
      </c>
      <c r="J205" s="155">
        <v>65.84</v>
      </c>
      <c r="K205" s="155">
        <v>0.34</v>
      </c>
      <c r="L205" s="157">
        <v>11.2</v>
      </c>
      <c r="M205" s="155">
        <v>11.68</v>
      </c>
      <c r="N205" s="155">
        <v>4.72</v>
      </c>
      <c r="O205" s="155">
        <v>0.48</v>
      </c>
    </row>
    <row r="206" spans="1:15" x14ac:dyDescent="0.3">
      <c r="A206" s="157"/>
      <c r="B206" s="158" t="s">
        <v>70</v>
      </c>
      <c r="C206" s="153">
        <v>60</v>
      </c>
      <c r="D206" s="155">
        <v>2.94</v>
      </c>
      <c r="E206" s="157">
        <v>0.6</v>
      </c>
      <c r="F206" s="155">
        <v>26.88</v>
      </c>
      <c r="G206" s="153">
        <v>126</v>
      </c>
      <c r="H206" s="155">
        <v>0.05</v>
      </c>
      <c r="I206" s="156"/>
      <c r="J206" s="156"/>
      <c r="K206" s="155">
        <v>0.42</v>
      </c>
      <c r="L206" s="157">
        <v>10.8</v>
      </c>
      <c r="M206" s="157">
        <v>55.2</v>
      </c>
      <c r="N206" s="153">
        <v>12</v>
      </c>
      <c r="O206" s="155">
        <v>1.74</v>
      </c>
    </row>
    <row r="207" spans="1:15" x14ac:dyDescent="0.3">
      <c r="A207" s="159" t="s">
        <v>44</v>
      </c>
      <c r="B207" s="160"/>
      <c r="C207" s="161">
        <v>780</v>
      </c>
      <c r="D207" s="155">
        <v>32.1</v>
      </c>
      <c r="E207" s="155">
        <v>23.41</v>
      </c>
      <c r="F207" s="155">
        <v>70.92</v>
      </c>
      <c r="G207" s="155">
        <v>625.59</v>
      </c>
      <c r="H207" s="155">
        <v>0.46</v>
      </c>
      <c r="I207" s="155">
        <v>175.47</v>
      </c>
      <c r="J207" s="155">
        <v>638.96</v>
      </c>
      <c r="K207" s="155">
        <v>7.13</v>
      </c>
      <c r="L207" s="155">
        <v>100.51</v>
      </c>
      <c r="M207" s="155">
        <v>427.54</v>
      </c>
      <c r="N207" s="155">
        <v>108.49</v>
      </c>
      <c r="O207" s="155">
        <v>5.69</v>
      </c>
    </row>
    <row r="208" spans="1:15" x14ac:dyDescent="0.3">
      <c r="A208" s="162" t="s">
        <v>785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</row>
    <row r="209" spans="1:15" x14ac:dyDescent="0.3">
      <c r="A209" s="155" t="s">
        <v>280</v>
      </c>
      <c r="B209" s="158" t="s">
        <v>43</v>
      </c>
      <c r="C209" s="153">
        <v>150</v>
      </c>
      <c r="D209" s="157">
        <v>0.6</v>
      </c>
      <c r="E209" s="157">
        <v>0.6</v>
      </c>
      <c r="F209" s="157">
        <v>14.7</v>
      </c>
      <c r="G209" s="157">
        <v>70.5</v>
      </c>
      <c r="H209" s="155">
        <v>0.05</v>
      </c>
      <c r="I209" s="153">
        <v>15</v>
      </c>
      <c r="J209" s="157">
        <v>7.5</v>
      </c>
      <c r="K209" s="157">
        <v>0.3</v>
      </c>
      <c r="L209" s="153">
        <v>24</v>
      </c>
      <c r="M209" s="157">
        <v>16.5</v>
      </c>
      <c r="N209" s="157">
        <v>13.5</v>
      </c>
      <c r="O209" s="157">
        <v>3.3</v>
      </c>
    </row>
    <row r="210" spans="1:15" x14ac:dyDescent="0.3">
      <c r="A210" s="163"/>
      <c r="B210" s="158" t="s">
        <v>639</v>
      </c>
      <c r="C210" s="153">
        <v>200</v>
      </c>
      <c r="D210" s="153">
        <v>6</v>
      </c>
      <c r="E210" s="153">
        <v>2</v>
      </c>
      <c r="F210" s="153">
        <v>8</v>
      </c>
      <c r="G210" s="153">
        <v>80</v>
      </c>
      <c r="H210" s="155">
        <v>0.08</v>
      </c>
      <c r="I210" s="157">
        <v>1.4</v>
      </c>
      <c r="J210" s="156"/>
      <c r="K210" s="156"/>
      <c r="L210" s="153">
        <v>240</v>
      </c>
      <c r="M210" s="153">
        <v>180</v>
      </c>
      <c r="N210" s="153">
        <v>28</v>
      </c>
      <c r="O210" s="157">
        <v>0.2</v>
      </c>
    </row>
    <row r="211" spans="1:15" x14ac:dyDescent="0.3">
      <c r="A211" s="159" t="s">
        <v>786</v>
      </c>
      <c r="B211" s="160"/>
      <c r="C211" s="161">
        <v>350</v>
      </c>
      <c r="D211" s="155">
        <v>6.6</v>
      </c>
      <c r="E211" s="155">
        <v>2.6</v>
      </c>
      <c r="F211" s="155">
        <v>22.7</v>
      </c>
      <c r="G211" s="157">
        <v>150.5</v>
      </c>
      <c r="H211" s="155">
        <v>0.13</v>
      </c>
      <c r="I211" s="157">
        <v>16.399999999999999</v>
      </c>
      <c r="J211" s="157">
        <v>7.5</v>
      </c>
      <c r="K211" s="157">
        <v>0.3</v>
      </c>
      <c r="L211" s="153">
        <v>264</v>
      </c>
      <c r="M211" s="157">
        <v>196.5</v>
      </c>
      <c r="N211" s="157">
        <v>41.5</v>
      </c>
      <c r="O211" s="157">
        <v>3.5</v>
      </c>
    </row>
    <row r="212" spans="1:15" x14ac:dyDescent="0.3">
      <c r="A212" s="159" t="s">
        <v>45</v>
      </c>
      <c r="B212" s="160"/>
      <c r="C212" s="172">
        <v>1740</v>
      </c>
      <c r="D212" s="155">
        <v>74.84</v>
      </c>
      <c r="E212" s="155">
        <v>43.94</v>
      </c>
      <c r="F212" s="155">
        <v>162.87</v>
      </c>
      <c r="G212" s="155">
        <v>1371.88</v>
      </c>
      <c r="H212" s="155">
        <v>0.91</v>
      </c>
      <c r="I212" s="155">
        <v>216.69</v>
      </c>
      <c r="J212" s="155">
        <v>746.55</v>
      </c>
      <c r="K212" s="155">
        <v>11.01</v>
      </c>
      <c r="L212" s="155">
        <v>734.16</v>
      </c>
      <c r="M212" s="155">
        <v>1161.81</v>
      </c>
      <c r="N212" s="155">
        <v>281.57</v>
      </c>
      <c r="O212" s="155">
        <v>16.989999999999998</v>
      </c>
    </row>
    <row r="213" spans="1:15" s="141" customFormat="1" x14ac:dyDescent="0.3">
      <c r="A213" s="142" t="s">
        <v>155</v>
      </c>
      <c r="B213" s="143" t="s">
        <v>156</v>
      </c>
      <c r="C213" s="164"/>
      <c r="D213" s="164"/>
      <c r="E213" s="164"/>
      <c r="F213" s="164"/>
      <c r="G213" s="164"/>
      <c r="H213" s="164"/>
      <c r="I213" s="164"/>
      <c r="J213" s="165"/>
      <c r="K213" s="165"/>
      <c r="L213" s="165"/>
      <c r="M213" s="165"/>
      <c r="N213" s="165"/>
      <c r="O213" s="165"/>
    </row>
    <row r="214" spans="1:15" s="141" customFormat="1" x14ac:dyDescent="0.3">
      <c r="A214" s="142" t="s">
        <v>157</v>
      </c>
      <c r="B214" s="143" t="s">
        <v>158</v>
      </c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</row>
    <row r="215" spans="1:15" s="141" customFormat="1" ht="15" customHeight="1" x14ac:dyDescent="0.3">
      <c r="A215" s="147" t="s">
        <v>20</v>
      </c>
      <c r="B215" s="148" t="s">
        <v>47</v>
      </c>
      <c r="C215" s="164"/>
      <c r="D215" s="147"/>
      <c r="E215" s="164"/>
      <c r="F215" s="167"/>
      <c r="G215" s="167"/>
      <c r="H215" s="147"/>
      <c r="I215" s="147"/>
      <c r="J215" s="168"/>
      <c r="K215" s="168"/>
      <c r="L215" s="168"/>
      <c r="M215" s="168"/>
      <c r="N215" s="168"/>
      <c r="O215" s="168"/>
    </row>
    <row r="216" spans="1:15" s="141" customFormat="1" x14ac:dyDescent="0.3">
      <c r="A216" s="147" t="s">
        <v>22</v>
      </c>
      <c r="B216" s="148">
        <v>2</v>
      </c>
      <c r="C216" s="147"/>
      <c r="D216" s="147"/>
      <c r="E216" s="164"/>
      <c r="F216" s="164"/>
      <c r="G216" s="164"/>
      <c r="H216" s="147"/>
      <c r="I216" s="147"/>
      <c r="J216" s="164"/>
      <c r="K216" s="164"/>
      <c r="L216" s="164"/>
      <c r="M216" s="164"/>
      <c r="N216" s="164"/>
      <c r="O216" s="164"/>
    </row>
    <row r="217" spans="1:15" ht="16.5" customHeight="1" x14ac:dyDescent="0.3">
      <c r="A217" s="241" t="s">
        <v>23</v>
      </c>
      <c r="B217" s="241" t="s">
        <v>24</v>
      </c>
      <c r="C217" s="241" t="s">
        <v>25</v>
      </c>
      <c r="D217" s="244" t="s">
        <v>26</v>
      </c>
      <c r="E217" s="244"/>
      <c r="F217" s="244"/>
      <c r="G217" s="241" t="s">
        <v>27</v>
      </c>
      <c r="H217" s="244" t="s">
        <v>28</v>
      </c>
      <c r="I217" s="244"/>
      <c r="J217" s="244"/>
      <c r="K217" s="244"/>
      <c r="L217" s="244" t="s">
        <v>29</v>
      </c>
      <c r="M217" s="244"/>
      <c r="N217" s="244"/>
      <c r="O217" s="244"/>
    </row>
    <row r="218" spans="1:15" x14ac:dyDescent="0.3">
      <c r="A218" s="242"/>
      <c r="B218" s="243"/>
      <c r="C218" s="242"/>
      <c r="D218" s="149" t="s">
        <v>30</v>
      </c>
      <c r="E218" s="149" t="s">
        <v>31</v>
      </c>
      <c r="F218" s="149" t="s">
        <v>32</v>
      </c>
      <c r="G218" s="242"/>
      <c r="H218" s="149" t="s">
        <v>33</v>
      </c>
      <c r="I218" s="149" t="s">
        <v>34</v>
      </c>
      <c r="J218" s="149" t="s">
        <v>35</v>
      </c>
      <c r="K218" s="149" t="s">
        <v>36</v>
      </c>
      <c r="L218" s="149" t="s">
        <v>37</v>
      </c>
      <c r="M218" s="149" t="s">
        <v>38</v>
      </c>
      <c r="N218" s="149" t="s">
        <v>39</v>
      </c>
      <c r="O218" s="149" t="s">
        <v>40</v>
      </c>
    </row>
    <row r="219" spans="1:15" x14ac:dyDescent="0.3">
      <c r="A219" s="151">
        <v>1</v>
      </c>
      <c r="B219" s="151">
        <v>2</v>
      </c>
      <c r="C219" s="151">
        <v>3</v>
      </c>
      <c r="D219" s="151">
        <v>4</v>
      </c>
      <c r="E219" s="151">
        <v>5</v>
      </c>
      <c r="F219" s="151">
        <v>6</v>
      </c>
      <c r="G219" s="151">
        <v>7</v>
      </c>
      <c r="H219" s="151">
        <v>8</v>
      </c>
      <c r="I219" s="151">
        <v>9</v>
      </c>
      <c r="J219" s="151">
        <v>10</v>
      </c>
      <c r="K219" s="151">
        <v>11</v>
      </c>
      <c r="L219" s="151">
        <v>12</v>
      </c>
      <c r="M219" s="151">
        <v>13</v>
      </c>
      <c r="N219" s="151">
        <v>14</v>
      </c>
      <c r="O219" s="151">
        <v>15</v>
      </c>
    </row>
    <row r="220" spans="1:15" x14ac:dyDescent="0.3">
      <c r="A220" s="162" t="s">
        <v>0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</row>
    <row r="221" spans="1:15" x14ac:dyDescent="0.3">
      <c r="A221" s="155" t="s">
        <v>699</v>
      </c>
      <c r="B221" s="158" t="s">
        <v>653</v>
      </c>
      <c r="C221" s="153">
        <v>120</v>
      </c>
      <c r="D221" s="155">
        <v>15.700000000000001</v>
      </c>
      <c r="E221" s="155">
        <v>8.9</v>
      </c>
      <c r="F221" s="155">
        <v>15.299999999999999</v>
      </c>
      <c r="G221" s="155">
        <v>204.98000000000002</v>
      </c>
      <c r="H221" s="155">
        <v>0.28000000000000003</v>
      </c>
      <c r="I221" s="155">
        <v>29.3</v>
      </c>
      <c r="J221" s="155">
        <v>5999.8899999999994</v>
      </c>
      <c r="K221" s="155">
        <v>2.97</v>
      </c>
      <c r="L221" s="155">
        <v>35.049999999999997</v>
      </c>
      <c r="M221" s="155">
        <v>279.17</v>
      </c>
      <c r="N221" s="155">
        <v>38.709999999999994</v>
      </c>
      <c r="O221" s="155">
        <v>5.42</v>
      </c>
    </row>
    <row r="222" spans="1:15" x14ac:dyDescent="0.3">
      <c r="A222" s="153" t="s">
        <v>291</v>
      </c>
      <c r="B222" s="158" t="s">
        <v>244</v>
      </c>
      <c r="C222" s="134">
        <v>150</v>
      </c>
      <c r="D222" s="132">
        <v>6.97</v>
      </c>
      <c r="E222" s="132">
        <v>5.44</v>
      </c>
      <c r="F222" s="132">
        <v>31.47</v>
      </c>
      <c r="G222" s="132">
        <v>202.45</v>
      </c>
      <c r="H222" s="132">
        <v>0.24</v>
      </c>
      <c r="I222" s="135"/>
      <c r="J222" s="133">
        <v>23.6</v>
      </c>
      <c r="K222" s="132">
        <v>0.49</v>
      </c>
      <c r="L222" s="132">
        <v>12.94</v>
      </c>
      <c r="M222" s="132">
        <v>165.55</v>
      </c>
      <c r="N222" s="132">
        <v>110.07</v>
      </c>
      <c r="O222" s="133">
        <v>3.7</v>
      </c>
    </row>
    <row r="223" spans="1:15" x14ac:dyDescent="0.3">
      <c r="A223" s="155" t="s">
        <v>700</v>
      </c>
      <c r="B223" s="158" t="s">
        <v>236</v>
      </c>
      <c r="C223" s="134">
        <v>200</v>
      </c>
      <c r="D223" s="133">
        <v>0.3</v>
      </c>
      <c r="E223" s="132">
        <v>0.06</v>
      </c>
      <c r="F223" s="132">
        <v>1.52</v>
      </c>
      <c r="G223" s="132">
        <v>10.039999999999999</v>
      </c>
      <c r="H223" s="135"/>
      <c r="I223" s="133">
        <v>30.1</v>
      </c>
      <c r="J223" s="132">
        <v>25.01</v>
      </c>
      <c r="K223" s="132">
        <v>0.11</v>
      </c>
      <c r="L223" s="132">
        <v>6.75</v>
      </c>
      <c r="M223" s="132">
        <v>8.75</v>
      </c>
      <c r="N223" s="132">
        <v>4.91</v>
      </c>
      <c r="O223" s="132">
        <v>0.91</v>
      </c>
    </row>
    <row r="224" spans="1:15" x14ac:dyDescent="0.3">
      <c r="A224" s="155"/>
      <c r="B224" s="158" t="s">
        <v>224</v>
      </c>
      <c r="C224" s="134">
        <v>40</v>
      </c>
      <c r="D224" s="132">
        <v>2.64</v>
      </c>
      <c r="E224" s="132">
        <v>0.48</v>
      </c>
      <c r="F224" s="132">
        <v>15.86</v>
      </c>
      <c r="G224" s="133">
        <v>79.2</v>
      </c>
      <c r="H224" s="132">
        <v>7.0000000000000007E-2</v>
      </c>
      <c r="I224" s="135"/>
      <c r="J224" s="135"/>
      <c r="K224" s="132">
        <v>0.56000000000000005</v>
      </c>
      <c r="L224" s="133">
        <v>11.6</v>
      </c>
      <c r="M224" s="134">
        <v>60</v>
      </c>
      <c r="N224" s="133">
        <v>18.8</v>
      </c>
      <c r="O224" s="132">
        <v>1.56</v>
      </c>
    </row>
    <row r="225" spans="1:15" x14ac:dyDescent="0.3">
      <c r="A225" s="159" t="s">
        <v>636</v>
      </c>
      <c r="B225" s="160"/>
      <c r="C225" s="136">
        <v>510</v>
      </c>
      <c r="D225" s="132">
        <v>25.61</v>
      </c>
      <c r="E225" s="132">
        <v>14.88</v>
      </c>
      <c r="F225" s="132">
        <v>64.150000000000006</v>
      </c>
      <c r="G225" s="132">
        <v>496.67</v>
      </c>
      <c r="H225" s="132">
        <v>0.59</v>
      </c>
      <c r="I225" s="133">
        <v>59.4</v>
      </c>
      <c r="J225" s="133">
        <v>6048.5</v>
      </c>
      <c r="K225" s="132">
        <v>4.13</v>
      </c>
      <c r="L225" s="132">
        <v>66.34</v>
      </c>
      <c r="M225" s="132">
        <v>513.47</v>
      </c>
      <c r="N225" s="132">
        <v>172.49</v>
      </c>
      <c r="O225" s="132">
        <v>11.59</v>
      </c>
    </row>
    <row r="226" spans="1:15" x14ac:dyDescent="0.3">
      <c r="A226" s="162" t="s">
        <v>783</v>
      </c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</row>
    <row r="227" spans="1:15" x14ac:dyDescent="0.3">
      <c r="A227" s="155" t="s">
        <v>280</v>
      </c>
      <c r="B227" s="158" t="s">
        <v>43</v>
      </c>
      <c r="C227" s="153">
        <v>150</v>
      </c>
      <c r="D227" s="157">
        <v>0.6</v>
      </c>
      <c r="E227" s="157">
        <v>0.6</v>
      </c>
      <c r="F227" s="157">
        <v>14.7</v>
      </c>
      <c r="G227" s="157">
        <v>70.5</v>
      </c>
      <c r="H227" s="155">
        <v>0.05</v>
      </c>
      <c r="I227" s="153">
        <v>15</v>
      </c>
      <c r="J227" s="157">
        <v>7.5</v>
      </c>
      <c r="K227" s="157">
        <v>0.3</v>
      </c>
      <c r="L227" s="153">
        <v>24</v>
      </c>
      <c r="M227" s="157">
        <v>16.5</v>
      </c>
      <c r="N227" s="157">
        <v>13.5</v>
      </c>
      <c r="O227" s="157">
        <v>3.3</v>
      </c>
    </row>
    <row r="228" spans="1:15" x14ac:dyDescent="0.3">
      <c r="A228" s="155"/>
      <c r="B228" s="158" t="s">
        <v>227</v>
      </c>
      <c r="C228" s="153">
        <v>20</v>
      </c>
      <c r="D228" s="157">
        <v>1.5</v>
      </c>
      <c r="E228" s="155">
        <v>3.72</v>
      </c>
      <c r="F228" s="155">
        <v>8.26</v>
      </c>
      <c r="G228" s="155">
        <v>73.52</v>
      </c>
      <c r="H228" s="155">
        <v>0.03</v>
      </c>
      <c r="I228" s="155">
        <v>0.84</v>
      </c>
      <c r="J228" s="155">
        <v>41.99</v>
      </c>
      <c r="K228" s="155">
        <v>0.67</v>
      </c>
      <c r="L228" s="155">
        <v>22.14</v>
      </c>
      <c r="M228" s="155">
        <v>35.950000000000003</v>
      </c>
      <c r="N228" s="155">
        <v>21.69</v>
      </c>
      <c r="O228" s="155">
        <v>0.55000000000000004</v>
      </c>
    </row>
    <row r="229" spans="1:15" x14ac:dyDescent="0.3">
      <c r="A229" s="159" t="s">
        <v>784</v>
      </c>
      <c r="B229" s="160"/>
      <c r="C229" s="161">
        <v>170</v>
      </c>
      <c r="D229" s="155">
        <v>2.1</v>
      </c>
      <c r="E229" s="155">
        <v>4.32</v>
      </c>
      <c r="F229" s="155">
        <v>22.96</v>
      </c>
      <c r="G229" s="155">
        <v>144.02000000000001</v>
      </c>
      <c r="H229" s="155">
        <v>0.08</v>
      </c>
      <c r="I229" s="155">
        <v>15.84</v>
      </c>
      <c r="J229" s="155">
        <v>49.49</v>
      </c>
      <c r="K229" s="155">
        <v>0.97</v>
      </c>
      <c r="L229" s="155">
        <v>46.14</v>
      </c>
      <c r="M229" s="155">
        <v>52.45</v>
      </c>
      <c r="N229" s="155">
        <v>35.19</v>
      </c>
      <c r="O229" s="155">
        <v>3.85</v>
      </c>
    </row>
    <row r="230" spans="1:15" x14ac:dyDescent="0.3">
      <c r="A230" s="162" t="s">
        <v>11</v>
      </c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</row>
    <row r="231" spans="1:15" ht="15" customHeight="1" x14ac:dyDescent="0.3">
      <c r="A231" s="153" t="s">
        <v>682</v>
      </c>
      <c r="B231" s="158" t="s">
        <v>641</v>
      </c>
      <c r="C231" s="153">
        <v>60</v>
      </c>
      <c r="D231" s="153">
        <v>1</v>
      </c>
      <c r="E231" s="155">
        <v>5.08</v>
      </c>
      <c r="F231" s="157">
        <v>2.2000000000000002</v>
      </c>
      <c r="G231" s="155">
        <v>59.53</v>
      </c>
      <c r="H231" s="155">
        <v>0.03</v>
      </c>
      <c r="I231" s="157">
        <v>28.1</v>
      </c>
      <c r="J231" s="155">
        <v>97.34</v>
      </c>
      <c r="K231" s="155">
        <v>2.5099999999999998</v>
      </c>
      <c r="L231" s="155">
        <v>30.48</v>
      </c>
      <c r="M231" s="155">
        <v>24.01</v>
      </c>
      <c r="N231" s="155">
        <v>13.79</v>
      </c>
      <c r="O231" s="155">
        <v>0.62</v>
      </c>
    </row>
    <row r="232" spans="1:15" ht="31.5" customHeight="1" x14ac:dyDescent="0.3">
      <c r="A232" s="163" t="s">
        <v>701</v>
      </c>
      <c r="B232" s="158" t="s">
        <v>654</v>
      </c>
      <c r="C232" s="153">
        <v>210</v>
      </c>
      <c r="D232" s="155">
        <v>5.97</v>
      </c>
      <c r="E232" s="155">
        <v>6.2899999999999991</v>
      </c>
      <c r="F232" s="155">
        <v>16.459999999999997</v>
      </c>
      <c r="G232" s="155">
        <v>146.6</v>
      </c>
      <c r="H232" s="155">
        <v>0.24</v>
      </c>
      <c r="I232" s="155">
        <v>13.889999999999999</v>
      </c>
      <c r="J232" s="155">
        <v>182.04</v>
      </c>
      <c r="K232" s="155">
        <v>1.9</v>
      </c>
      <c r="L232" s="155">
        <v>15.18</v>
      </c>
      <c r="M232" s="155">
        <v>99.69</v>
      </c>
      <c r="N232" s="155">
        <v>29.62</v>
      </c>
      <c r="O232" s="155">
        <v>1.42</v>
      </c>
    </row>
    <row r="233" spans="1:15" x14ac:dyDescent="0.3">
      <c r="A233" s="155" t="s">
        <v>702</v>
      </c>
      <c r="B233" s="158" t="s">
        <v>655</v>
      </c>
      <c r="C233" s="153">
        <v>120</v>
      </c>
      <c r="D233" s="157">
        <v>19.77</v>
      </c>
      <c r="E233" s="157">
        <v>5.73</v>
      </c>
      <c r="F233" s="157">
        <v>9.14</v>
      </c>
      <c r="G233" s="157">
        <v>167.66</v>
      </c>
      <c r="H233" s="157">
        <v>0.18</v>
      </c>
      <c r="I233" s="157">
        <v>3.7199999999999998</v>
      </c>
      <c r="J233" s="157">
        <v>311.3</v>
      </c>
      <c r="K233" s="157">
        <v>2.21</v>
      </c>
      <c r="L233" s="157">
        <v>61.37</v>
      </c>
      <c r="M233" s="157">
        <v>324.90000000000003</v>
      </c>
      <c r="N233" s="157">
        <v>82.039999999999992</v>
      </c>
      <c r="O233" s="157">
        <v>1.54</v>
      </c>
    </row>
    <row r="234" spans="1:15" x14ac:dyDescent="0.3">
      <c r="A234" s="153" t="s">
        <v>283</v>
      </c>
      <c r="B234" s="158" t="s">
        <v>231</v>
      </c>
      <c r="C234" s="134">
        <v>150</v>
      </c>
      <c r="D234" s="132">
        <v>3.04</v>
      </c>
      <c r="E234" s="132">
        <v>4.2300000000000004</v>
      </c>
      <c r="F234" s="132">
        <v>24.52</v>
      </c>
      <c r="G234" s="132">
        <v>148.55000000000001</v>
      </c>
      <c r="H234" s="132">
        <v>0.18</v>
      </c>
      <c r="I234" s="134">
        <v>30</v>
      </c>
      <c r="J234" s="134">
        <v>27</v>
      </c>
      <c r="K234" s="133">
        <v>0.2</v>
      </c>
      <c r="L234" s="133">
        <v>16.2</v>
      </c>
      <c r="M234" s="133">
        <v>88.5</v>
      </c>
      <c r="N234" s="132">
        <v>34.53</v>
      </c>
      <c r="O234" s="132">
        <v>1.36</v>
      </c>
    </row>
    <row r="235" spans="1:15" x14ac:dyDescent="0.3">
      <c r="A235" s="153" t="s">
        <v>678</v>
      </c>
      <c r="B235" s="158" t="s">
        <v>232</v>
      </c>
      <c r="C235" s="134">
        <v>200</v>
      </c>
      <c r="D235" s="132">
        <v>0.37</v>
      </c>
      <c r="E235" s="132">
        <v>0.02</v>
      </c>
      <c r="F235" s="132">
        <v>11.63</v>
      </c>
      <c r="G235" s="132">
        <v>49.41</v>
      </c>
      <c r="H235" s="135"/>
      <c r="I235" s="132">
        <v>0.34</v>
      </c>
      <c r="J235" s="132">
        <v>0.51</v>
      </c>
      <c r="K235" s="132">
        <v>0.17</v>
      </c>
      <c r="L235" s="132">
        <v>18.87</v>
      </c>
      <c r="M235" s="132">
        <v>13.09</v>
      </c>
      <c r="N235" s="133">
        <v>5.0999999999999996</v>
      </c>
      <c r="O235" s="132">
        <v>1.02</v>
      </c>
    </row>
    <row r="236" spans="1:15" x14ac:dyDescent="0.3">
      <c r="A236" s="157"/>
      <c r="B236" s="158" t="s">
        <v>70</v>
      </c>
      <c r="C236" s="134">
        <v>50</v>
      </c>
      <c r="D236" s="132">
        <v>2.4500000000000002</v>
      </c>
      <c r="E236" s="133">
        <v>0.5</v>
      </c>
      <c r="F236" s="133">
        <v>22.4</v>
      </c>
      <c r="G236" s="134">
        <v>105</v>
      </c>
      <c r="H236" s="132">
        <v>0.05</v>
      </c>
      <c r="I236" s="135"/>
      <c r="J236" s="135"/>
      <c r="K236" s="132">
        <v>0.35</v>
      </c>
      <c r="L236" s="134">
        <v>9</v>
      </c>
      <c r="M236" s="134">
        <v>46</v>
      </c>
      <c r="N236" s="134">
        <v>10</v>
      </c>
      <c r="O236" s="132">
        <v>1.45</v>
      </c>
    </row>
    <row r="237" spans="1:15" x14ac:dyDescent="0.3">
      <c r="A237" s="159" t="s">
        <v>44</v>
      </c>
      <c r="B237" s="160"/>
      <c r="C237" s="136">
        <v>790</v>
      </c>
      <c r="D237" s="132">
        <v>32.6</v>
      </c>
      <c r="E237" s="132">
        <v>21.85</v>
      </c>
      <c r="F237" s="132">
        <v>86.35</v>
      </c>
      <c r="G237" s="132">
        <v>676.75</v>
      </c>
      <c r="H237" s="132">
        <v>0.68</v>
      </c>
      <c r="I237" s="132">
        <v>76.05</v>
      </c>
      <c r="J237" s="132">
        <v>618.19000000000005</v>
      </c>
      <c r="K237" s="132">
        <v>7.34</v>
      </c>
      <c r="L237" s="133">
        <v>151.1</v>
      </c>
      <c r="M237" s="132">
        <v>596.19000000000005</v>
      </c>
      <c r="N237" s="132">
        <v>175.08</v>
      </c>
      <c r="O237" s="132">
        <v>7.41</v>
      </c>
    </row>
    <row r="238" spans="1:15" x14ac:dyDescent="0.3">
      <c r="A238" s="162" t="s">
        <v>785</v>
      </c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</row>
    <row r="239" spans="1:15" x14ac:dyDescent="0.3">
      <c r="A239" s="155" t="s">
        <v>280</v>
      </c>
      <c r="B239" s="158" t="s">
        <v>43</v>
      </c>
      <c r="C239" s="134">
        <v>150</v>
      </c>
      <c r="D239" s="133">
        <v>0.6</v>
      </c>
      <c r="E239" s="133">
        <v>0.6</v>
      </c>
      <c r="F239" s="133">
        <v>14.7</v>
      </c>
      <c r="G239" s="133">
        <v>70.5</v>
      </c>
      <c r="H239" s="132">
        <v>0.05</v>
      </c>
      <c r="I239" s="134">
        <v>15</v>
      </c>
      <c r="J239" s="133">
        <v>7.5</v>
      </c>
      <c r="K239" s="133">
        <v>0.3</v>
      </c>
      <c r="L239" s="134">
        <v>24</v>
      </c>
      <c r="M239" s="133">
        <v>16.5</v>
      </c>
      <c r="N239" s="133">
        <v>13.5</v>
      </c>
      <c r="O239" s="133">
        <v>3.3</v>
      </c>
    </row>
    <row r="240" spans="1:15" x14ac:dyDescent="0.3">
      <c r="A240" s="163"/>
      <c r="B240" s="158" t="s">
        <v>639</v>
      </c>
      <c r="C240" s="134">
        <v>200</v>
      </c>
      <c r="D240" s="134">
        <v>6</v>
      </c>
      <c r="E240" s="134">
        <v>2</v>
      </c>
      <c r="F240" s="134">
        <v>8</v>
      </c>
      <c r="G240" s="134">
        <v>80</v>
      </c>
      <c r="H240" s="132">
        <v>0.08</v>
      </c>
      <c r="I240" s="133">
        <v>1.4</v>
      </c>
      <c r="J240" s="135"/>
      <c r="K240" s="135"/>
      <c r="L240" s="134">
        <v>240</v>
      </c>
      <c r="M240" s="134">
        <v>180</v>
      </c>
      <c r="N240" s="134">
        <v>28</v>
      </c>
      <c r="O240" s="133">
        <v>0.2</v>
      </c>
    </row>
    <row r="241" spans="1:15" x14ac:dyDescent="0.3">
      <c r="A241" s="159" t="s">
        <v>786</v>
      </c>
      <c r="B241" s="160"/>
      <c r="C241" s="136">
        <v>350</v>
      </c>
      <c r="D241" s="132">
        <v>6.6</v>
      </c>
      <c r="E241" s="132">
        <v>2.6</v>
      </c>
      <c r="F241" s="132">
        <v>22.7</v>
      </c>
      <c r="G241" s="133">
        <v>150.5</v>
      </c>
      <c r="H241" s="132">
        <v>0.13</v>
      </c>
      <c r="I241" s="133">
        <v>16.399999999999999</v>
      </c>
      <c r="J241" s="133">
        <v>7.5</v>
      </c>
      <c r="K241" s="133">
        <v>0.3</v>
      </c>
      <c r="L241" s="134">
        <v>264</v>
      </c>
      <c r="M241" s="133">
        <v>196.5</v>
      </c>
      <c r="N241" s="133">
        <v>41.5</v>
      </c>
      <c r="O241" s="133">
        <v>3.5</v>
      </c>
    </row>
    <row r="242" spans="1:15" x14ac:dyDescent="0.3">
      <c r="A242" s="159" t="s">
        <v>45</v>
      </c>
      <c r="B242" s="160"/>
      <c r="C242" s="137">
        <v>1820</v>
      </c>
      <c r="D242" s="132">
        <v>66.91</v>
      </c>
      <c r="E242" s="132">
        <v>43.65</v>
      </c>
      <c r="F242" s="132">
        <v>196.16</v>
      </c>
      <c r="G242" s="132">
        <v>1467.94</v>
      </c>
      <c r="H242" s="132">
        <v>1.48</v>
      </c>
      <c r="I242" s="132">
        <v>167.69</v>
      </c>
      <c r="J242" s="132">
        <v>6723.68</v>
      </c>
      <c r="K242" s="132">
        <v>12.74</v>
      </c>
      <c r="L242" s="132">
        <v>527.58000000000004</v>
      </c>
      <c r="M242" s="132">
        <v>1358.61</v>
      </c>
      <c r="N242" s="132">
        <v>424.26</v>
      </c>
      <c r="O242" s="132">
        <v>26.35</v>
      </c>
    </row>
    <row r="243" spans="1:15" s="141" customFormat="1" x14ac:dyDescent="0.3">
      <c r="A243" s="142" t="s">
        <v>155</v>
      </c>
      <c r="B243" s="143" t="s">
        <v>156</v>
      </c>
      <c r="C243" s="164"/>
      <c r="D243" s="164"/>
      <c r="E243" s="164"/>
      <c r="F243" s="164"/>
      <c r="G243" s="164"/>
      <c r="H243" s="164"/>
      <c r="I243" s="164"/>
      <c r="J243" s="165"/>
      <c r="K243" s="165"/>
      <c r="L243" s="165"/>
      <c r="M243" s="165"/>
      <c r="N243" s="165"/>
      <c r="O243" s="165"/>
    </row>
    <row r="244" spans="1:15" s="141" customFormat="1" x14ac:dyDescent="0.3">
      <c r="A244" s="142" t="s">
        <v>157</v>
      </c>
      <c r="B244" s="143" t="s">
        <v>158</v>
      </c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</row>
    <row r="245" spans="1:15" s="141" customFormat="1" ht="15" customHeight="1" x14ac:dyDescent="0.3">
      <c r="A245" s="147" t="s">
        <v>20</v>
      </c>
      <c r="B245" s="148" t="s">
        <v>49</v>
      </c>
      <c r="C245" s="164"/>
      <c r="D245" s="147"/>
      <c r="E245" s="164"/>
      <c r="F245" s="167"/>
      <c r="G245" s="167"/>
      <c r="H245" s="147"/>
      <c r="I245" s="147"/>
      <c r="J245" s="168"/>
      <c r="K245" s="168"/>
      <c r="L245" s="168"/>
      <c r="M245" s="168"/>
      <c r="N245" s="168"/>
      <c r="O245" s="168"/>
    </row>
    <row r="246" spans="1:15" s="141" customFormat="1" x14ac:dyDescent="0.3">
      <c r="A246" s="147" t="s">
        <v>22</v>
      </c>
      <c r="B246" s="148">
        <v>2</v>
      </c>
      <c r="C246" s="147"/>
      <c r="D246" s="147"/>
      <c r="E246" s="164"/>
      <c r="F246" s="164"/>
      <c r="G246" s="164"/>
      <c r="H246" s="147"/>
      <c r="I246" s="147"/>
      <c r="J246" s="164"/>
      <c r="K246" s="164"/>
      <c r="L246" s="164"/>
      <c r="M246" s="164"/>
      <c r="N246" s="164"/>
      <c r="O246" s="164"/>
    </row>
    <row r="247" spans="1:15" ht="16.5" customHeight="1" x14ac:dyDescent="0.3">
      <c r="A247" s="241" t="s">
        <v>23</v>
      </c>
      <c r="B247" s="241" t="s">
        <v>24</v>
      </c>
      <c r="C247" s="241" t="s">
        <v>25</v>
      </c>
      <c r="D247" s="244" t="s">
        <v>26</v>
      </c>
      <c r="E247" s="244"/>
      <c r="F247" s="244"/>
      <c r="G247" s="241" t="s">
        <v>27</v>
      </c>
      <c r="H247" s="244" t="s">
        <v>28</v>
      </c>
      <c r="I247" s="244"/>
      <c r="J247" s="244"/>
      <c r="K247" s="244"/>
      <c r="L247" s="244" t="s">
        <v>29</v>
      </c>
      <c r="M247" s="244"/>
      <c r="N247" s="244"/>
      <c r="O247" s="244"/>
    </row>
    <row r="248" spans="1:15" x14ac:dyDescent="0.3">
      <c r="A248" s="242"/>
      <c r="B248" s="243"/>
      <c r="C248" s="242"/>
      <c r="D248" s="149" t="s">
        <v>30</v>
      </c>
      <c r="E248" s="149" t="s">
        <v>31</v>
      </c>
      <c r="F248" s="149" t="s">
        <v>32</v>
      </c>
      <c r="G248" s="242"/>
      <c r="H248" s="149" t="s">
        <v>33</v>
      </c>
      <c r="I248" s="149" t="s">
        <v>34</v>
      </c>
      <c r="J248" s="149" t="s">
        <v>35</v>
      </c>
      <c r="K248" s="149" t="s">
        <v>36</v>
      </c>
      <c r="L248" s="149" t="s">
        <v>37</v>
      </c>
      <c r="M248" s="149" t="s">
        <v>38</v>
      </c>
      <c r="N248" s="149" t="s">
        <v>39</v>
      </c>
      <c r="O248" s="149" t="s">
        <v>40</v>
      </c>
    </row>
    <row r="249" spans="1:15" x14ac:dyDescent="0.3">
      <c r="A249" s="151">
        <v>1</v>
      </c>
      <c r="B249" s="151">
        <v>2</v>
      </c>
      <c r="C249" s="151">
        <v>3</v>
      </c>
      <c r="D249" s="151">
        <v>4</v>
      </c>
      <c r="E249" s="151">
        <v>5</v>
      </c>
      <c r="F249" s="151">
        <v>6</v>
      </c>
      <c r="G249" s="151">
        <v>7</v>
      </c>
      <c r="H249" s="151">
        <v>8</v>
      </c>
      <c r="I249" s="151">
        <v>9</v>
      </c>
      <c r="J249" s="151">
        <v>10</v>
      </c>
      <c r="K249" s="151">
        <v>11</v>
      </c>
      <c r="L249" s="151">
        <v>12</v>
      </c>
      <c r="M249" s="151">
        <v>13</v>
      </c>
      <c r="N249" s="151">
        <v>14</v>
      </c>
      <c r="O249" s="151">
        <v>15</v>
      </c>
    </row>
    <row r="250" spans="1:15" x14ac:dyDescent="0.3">
      <c r="A250" s="162" t="s">
        <v>0</v>
      </c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</row>
    <row r="251" spans="1:15" x14ac:dyDescent="0.3">
      <c r="A251" s="153" t="s">
        <v>299</v>
      </c>
      <c r="B251" s="158" t="s">
        <v>300</v>
      </c>
      <c r="C251" s="134">
        <v>15</v>
      </c>
      <c r="D251" s="132">
        <v>3.48</v>
      </c>
      <c r="E251" s="132">
        <v>4.43</v>
      </c>
      <c r="F251" s="135"/>
      <c r="G251" s="133">
        <v>54.6</v>
      </c>
      <c r="H251" s="132">
        <v>0.01</v>
      </c>
      <c r="I251" s="132">
        <v>0.11</v>
      </c>
      <c r="J251" s="133">
        <v>43.2</v>
      </c>
      <c r="K251" s="132">
        <v>0.08</v>
      </c>
      <c r="L251" s="134">
        <v>132</v>
      </c>
      <c r="M251" s="134">
        <v>75</v>
      </c>
      <c r="N251" s="132">
        <v>5.25</v>
      </c>
      <c r="O251" s="132">
        <v>0.15</v>
      </c>
    </row>
    <row r="252" spans="1:15" x14ac:dyDescent="0.3">
      <c r="A252" s="155" t="s">
        <v>679</v>
      </c>
      <c r="B252" s="158" t="s">
        <v>635</v>
      </c>
      <c r="C252" s="134">
        <v>50</v>
      </c>
      <c r="D252" s="132">
        <v>4.8600000000000003</v>
      </c>
      <c r="E252" s="132">
        <v>3.21</v>
      </c>
      <c r="F252" s="132">
        <v>1.07</v>
      </c>
      <c r="G252" s="132">
        <v>52.47</v>
      </c>
      <c r="H252" s="132">
        <v>0.01</v>
      </c>
      <c r="I252" s="132">
        <v>0.18</v>
      </c>
      <c r="J252" s="133">
        <v>1.4</v>
      </c>
      <c r="K252" s="132">
        <v>1.32</v>
      </c>
      <c r="L252" s="133">
        <v>21.9</v>
      </c>
      <c r="M252" s="132">
        <v>23.69</v>
      </c>
      <c r="N252" s="132">
        <v>5.63</v>
      </c>
      <c r="O252" s="133">
        <v>0.1</v>
      </c>
    </row>
    <row r="253" spans="1:15" ht="15" customHeight="1" x14ac:dyDescent="0.3">
      <c r="A253" s="155" t="s">
        <v>674</v>
      </c>
      <c r="B253" s="158" t="s">
        <v>656</v>
      </c>
      <c r="C253" s="134">
        <v>210</v>
      </c>
      <c r="D253" s="132">
        <v>9.18</v>
      </c>
      <c r="E253" s="133">
        <v>6.8</v>
      </c>
      <c r="F253" s="132">
        <v>34.36</v>
      </c>
      <c r="G253" s="132">
        <v>236.06</v>
      </c>
      <c r="H253" s="132">
        <v>0.25</v>
      </c>
      <c r="I253" s="132">
        <v>2.87</v>
      </c>
      <c r="J253" s="132">
        <v>34.74</v>
      </c>
      <c r="K253" s="132">
        <v>0.53</v>
      </c>
      <c r="L253" s="132">
        <v>140.57</v>
      </c>
      <c r="M253" s="132">
        <v>237.96</v>
      </c>
      <c r="N253" s="132">
        <v>109.51</v>
      </c>
      <c r="O253" s="132">
        <v>3.32</v>
      </c>
    </row>
    <row r="254" spans="1:15" x14ac:dyDescent="0.3">
      <c r="A254" s="153" t="s">
        <v>675</v>
      </c>
      <c r="B254" s="158" t="s">
        <v>226</v>
      </c>
      <c r="C254" s="134">
        <v>200</v>
      </c>
      <c r="D254" s="132">
        <v>0.26</v>
      </c>
      <c r="E254" s="132">
        <v>0.03</v>
      </c>
      <c r="F254" s="132">
        <v>1.88</v>
      </c>
      <c r="G254" s="133">
        <v>10.3</v>
      </c>
      <c r="H254" s="135"/>
      <c r="I254" s="133">
        <v>2.9</v>
      </c>
      <c r="J254" s="133">
        <v>0.5</v>
      </c>
      <c r="K254" s="132">
        <v>0.01</v>
      </c>
      <c r="L254" s="132">
        <v>7.75</v>
      </c>
      <c r="M254" s="132">
        <v>9.7799999999999994</v>
      </c>
      <c r="N254" s="132">
        <v>5.24</v>
      </c>
      <c r="O254" s="132">
        <v>0.86</v>
      </c>
    </row>
    <row r="255" spans="1:15" x14ac:dyDescent="0.3">
      <c r="A255" s="155"/>
      <c r="B255" s="158" t="s">
        <v>224</v>
      </c>
      <c r="C255" s="134">
        <v>40</v>
      </c>
      <c r="D255" s="132">
        <v>2.64</v>
      </c>
      <c r="E255" s="132">
        <v>0.48</v>
      </c>
      <c r="F255" s="132">
        <v>15.86</v>
      </c>
      <c r="G255" s="133">
        <v>79.2</v>
      </c>
      <c r="H255" s="132">
        <v>7.0000000000000007E-2</v>
      </c>
      <c r="I255" s="135"/>
      <c r="J255" s="135"/>
      <c r="K255" s="132">
        <v>0.56000000000000005</v>
      </c>
      <c r="L255" s="133">
        <v>11.6</v>
      </c>
      <c r="M255" s="134">
        <v>60</v>
      </c>
      <c r="N255" s="133">
        <v>18.8</v>
      </c>
      <c r="O255" s="132">
        <v>1.56</v>
      </c>
    </row>
    <row r="256" spans="1:15" x14ac:dyDescent="0.3">
      <c r="A256" s="159" t="s">
        <v>636</v>
      </c>
      <c r="B256" s="160"/>
      <c r="C256" s="136">
        <v>515</v>
      </c>
      <c r="D256" s="132">
        <v>20.420000000000002</v>
      </c>
      <c r="E256" s="132">
        <v>14.95</v>
      </c>
      <c r="F256" s="132">
        <v>53.17</v>
      </c>
      <c r="G256" s="132">
        <v>432.63</v>
      </c>
      <c r="H256" s="132">
        <v>0.34</v>
      </c>
      <c r="I256" s="132">
        <v>6.06</v>
      </c>
      <c r="J256" s="132">
        <v>79.84</v>
      </c>
      <c r="K256" s="133">
        <v>2.5</v>
      </c>
      <c r="L256" s="132">
        <v>313.82</v>
      </c>
      <c r="M256" s="132">
        <v>406.43</v>
      </c>
      <c r="N256" s="132">
        <v>144.43</v>
      </c>
      <c r="O256" s="132">
        <v>5.99</v>
      </c>
    </row>
    <row r="257" spans="1:15" x14ac:dyDescent="0.3">
      <c r="A257" s="162" t="s">
        <v>783</v>
      </c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</row>
    <row r="258" spans="1:15" x14ac:dyDescent="0.3">
      <c r="A258" s="155" t="s">
        <v>280</v>
      </c>
      <c r="B258" s="158" t="s">
        <v>43</v>
      </c>
      <c r="C258" s="153">
        <v>150</v>
      </c>
      <c r="D258" s="157">
        <v>0.6</v>
      </c>
      <c r="E258" s="157">
        <v>0.6</v>
      </c>
      <c r="F258" s="157">
        <v>14.7</v>
      </c>
      <c r="G258" s="157">
        <v>70.5</v>
      </c>
      <c r="H258" s="155">
        <v>0.05</v>
      </c>
      <c r="I258" s="153">
        <v>15</v>
      </c>
      <c r="J258" s="157">
        <v>7.5</v>
      </c>
      <c r="K258" s="157">
        <v>0.3</v>
      </c>
      <c r="L258" s="153">
        <v>24</v>
      </c>
      <c r="M258" s="157">
        <v>16.5</v>
      </c>
      <c r="N258" s="157">
        <v>13.5</v>
      </c>
      <c r="O258" s="157">
        <v>3.3</v>
      </c>
    </row>
    <row r="259" spans="1:15" x14ac:dyDescent="0.3">
      <c r="A259" s="155"/>
      <c r="B259" s="158" t="s">
        <v>227</v>
      </c>
      <c r="C259" s="153">
        <v>20</v>
      </c>
      <c r="D259" s="157">
        <v>1.5</v>
      </c>
      <c r="E259" s="155">
        <v>3.72</v>
      </c>
      <c r="F259" s="155">
        <v>8.26</v>
      </c>
      <c r="G259" s="155">
        <v>73.52</v>
      </c>
      <c r="H259" s="155">
        <v>0.03</v>
      </c>
      <c r="I259" s="155">
        <v>0.84</v>
      </c>
      <c r="J259" s="155">
        <v>41.99</v>
      </c>
      <c r="K259" s="155">
        <v>0.67</v>
      </c>
      <c r="L259" s="155">
        <v>22.14</v>
      </c>
      <c r="M259" s="155">
        <v>35.950000000000003</v>
      </c>
      <c r="N259" s="155">
        <v>21.69</v>
      </c>
      <c r="O259" s="155">
        <v>0.55000000000000004</v>
      </c>
    </row>
    <row r="260" spans="1:15" x14ac:dyDescent="0.3">
      <c r="A260" s="159" t="s">
        <v>784</v>
      </c>
      <c r="B260" s="160"/>
      <c r="C260" s="161">
        <v>170</v>
      </c>
      <c r="D260" s="155">
        <v>2.1</v>
      </c>
      <c r="E260" s="155">
        <v>4.32</v>
      </c>
      <c r="F260" s="155">
        <v>22.96</v>
      </c>
      <c r="G260" s="155">
        <v>144.02000000000001</v>
      </c>
      <c r="H260" s="155">
        <v>0.08</v>
      </c>
      <c r="I260" s="155">
        <v>15.84</v>
      </c>
      <c r="J260" s="155">
        <v>49.49</v>
      </c>
      <c r="K260" s="155">
        <v>0.97</v>
      </c>
      <c r="L260" s="155">
        <v>46.14</v>
      </c>
      <c r="M260" s="155">
        <v>52.45</v>
      </c>
      <c r="N260" s="155">
        <v>35.19</v>
      </c>
      <c r="O260" s="155">
        <v>3.85</v>
      </c>
    </row>
    <row r="261" spans="1:15" x14ac:dyDescent="0.3">
      <c r="A261" s="162" t="s">
        <v>11</v>
      </c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</row>
    <row r="262" spans="1:15" x14ac:dyDescent="0.3">
      <c r="A262" s="155" t="s">
        <v>460</v>
      </c>
      <c r="B262" s="158" t="s">
        <v>461</v>
      </c>
      <c r="C262" s="153">
        <v>60</v>
      </c>
      <c r="D262" s="153">
        <v>1</v>
      </c>
      <c r="E262" s="155">
        <v>3.11</v>
      </c>
      <c r="F262" s="155">
        <v>4.9400000000000004</v>
      </c>
      <c r="G262" s="155">
        <v>51.97</v>
      </c>
      <c r="H262" s="155">
        <v>0.03</v>
      </c>
      <c r="I262" s="157">
        <v>5.9</v>
      </c>
      <c r="J262" s="155">
        <v>8.65</v>
      </c>
      <c r="K262" s="155">
        <v>1.41</v>
      </c>
      <c r="L262" s="155">
        <v>17.89</v>
      </c>
      <c r="M262" s="155">
        <v>25.44</v>
      </c>
      <c r="N262" s="155">
        <v>11.23</v>
      </c>
      <c r="O262" s="157">
        <v>0.8</v>
      </c>
    </row>
    <row r="263" spans="1:15" ht="36.75" customHeight="1" x14ac:dyDescent="0.3">
      <c r="A263" s="153" t="s">
        <v>282</v>
      </c>
      <c r="B263" s="158" t="s">
        <v>645</v>
      </c>
      <c r="C263" s="153">
        <v>225</v>
      </c>
      <c r="D263" s="155">
        <v>6.91</v>
      </c>
      <c r="E263" s="155">
        <v>5.57</v>
      </c>
      <c r="F263" s="155">
        <v>8.43</v>
      </c>
      <c r="G263" s="155">
        <v>112.1</v>
      </c>
      <c r="H263" s="155">
        <v>7.0000000000000007E-2</v>
      </c>
      <c r="I263" s="155">
        <v>16.64</v>
      </c>
      <c r="J263" s="155">
        <v>170.07999999999998</v>
      </c>
      <c r="K263" s="155">
        <v>2.0499999999999998</v>
      </c>
      <c r="L263" s="155">
        <v>38.230000000000004</v>
      </c>
      <c r="M263" s="155">
        <v>83.210000000000008</v>
      </c>
      <c r="N263" s="155">
        <v>38.92</v>
      </c>
      <c r="O263" s="155">
        <v>1.2</v>
      </c>
    </row>
    <row r="264" spans="1:15" ht="33" x14ac:dyDescent="0.3">
      <c r="A264" s="153" t="s">
        <v>703</v>
      </c>
      <c r="B264" s="158" t="s">
        <v>657</v>
      </c>
      <c r="C264" s="153">
        <v>110</v>
      </c>
      <c r="D264" s="155">
        <v>20.59</v>
      </c>
      <c r="E264" s="155">
        <v>11.450000000000001</v>
      </c>
      <c r="F264" s="155">
        <v>2.4500000000000002</v>
      </c>
      <c r="G264" s="155">
        <v>195.21</v>
      </c>
      <c r="H264" s="155">
        <v>0.72</v>
      </c>
      <c r="I264" s="155">
        <v>4.7299999999999995</v>
      </c>
      <c r="J264" s="155">
        <v>3.47</v>
      </c>
      <c r="K264" s="155">
        <v>0.52</v>
      </c>
      <c r="L264" s="155">
        <v>22.55</v>
      </c>
      <c r="M264" s="155">
        <v>216.08</v>
      </c>
      <c r="N264" s="155">
        <v>29.48</v>
      </c>
      <c r="O264" s="155">
        <v>3.09</v>
      </c>
    </row>
    <row r="265" spans="1:15" x14ac:dyDescent="0.3">
      <c r="A265" s="155" t="s">
        <v>704</v>
      </c>
      <c r="B265" s="158" t="s">
        <v>365</v>
      </c>
      <c r="C265" s="153">
        <v>150</v>
      </c>
      <c r="D265" s="155">
        <v>5.36</v>
      </c>
      <c r="E265" s="155">
        <v>2.62</v>
      </c>
      <c r="F265" s="155">
        <v>35.840000000000003</v>
      </c>
      <c r="G265" s="155">
        <v>189.73</v>
      </c>
      <c r="H265" s="155">
        <v>0.09</v>
      </c>
      <c r="I265" s="153">
        <v>21</v>
      </c>
      <c r="J265" s="155">
        <v>49.74</v>
      </c>
      <c r="K265" s="155">
        <v>1.73</v>
      </c>
      <c r="L265" s="155">
        <v>30.38</v>
      </c>
      <c r="M265" s="155">
        <v>131.75</v>
      </c>
      <c r="N265" s="157">
        <v>30.2</v>
      </c>
      <c r="O265" s="157">
        <v>1.4</v>
      </c>
    </row>
    <row r="266" spans="1:15" x14ac:dyDescent="0.3">
      <c r="A266" s="153" t="s">
        <v>689</v>
      </c>
      <c r="B266" s="158" t="s">
        <v>234</v>
      </c>
      <c r="C266" s="153">
        <v>200</v>
      </c>
      <c r="D266" s="155">
        <v>0.16</v>
      </c>
      <c r="E266" s="155">
        <v>0.04</v>
      </c>
      <c r="F266" s="155">
        <v>3.72</v>
      </c>
      <c r="G266" s="157">
        <v>16.8</v>
      </c>
      <c r="H266" s="155">
        <v>0.01</v>
      </c>
      <c r="I266" s="153">
        <v>3</v>
      </c>
      <c r="J266" s="156"/>
      <c r="K266" s="155">
        <v>0.06</v>
      </c>
      <c r="L266" s="157">
        <v>7.4</v>
      </c>
      <c r="M266" s="153">
        <v>6</v>
      </c>
      <c r="N266" s="157">
        <v>5.2</v>
      </c>
      <c r="O266" s="157">
        <v>0.1</v>
      </c>
    </row>
    <row r="267" spans="1:15" x14ac:dyDescent="0.3">
      <c r="A267" s="157"/>
      <c r="B267" s="158" t="s">
        <v>70</v>
      </c>
      <c r="C267" s="134">
        <v>50</v>
      </c>
      <c r="D267" s="132">
        <v>2.4500000000000002</v>
      </c>
      <c r="E267" s="133">
        <v>0.5</v>
      </c>
      <c r="F267" s="133">
        <v>22.4</v>
      </c>
      <c r="G267" s="134">
        <v>105</v>
      </c>
      <c r="H267" s="132">
        <v>0.05</v>
      </c>
      <c r="I267" s="135"/>
      <c r="J267" s="135"/>
      <c r="K267" s="132">
        <v>0.35</v>
      </c>
      <c r="L267" s="134">
        <v>9</v>
      </c>
      <c r="M267" s="134">
        <v>46</v>
      </c>
      <c r="N267" s="134">
        <v>10</v>
      </c>
      <c r="O267" s="132">
        <v>1.45</v>
      </c>
    </row>
    <row r="268" spans="1:15" x14ac:dyDescent="0.3">
      <c r="A268" s="159" t="s">
        <v>44</v>
      </c>
      <c r="B268" s="160"/>
      <c r="C268" s="136">
        <v>795</v>
      </c>
      <c r="D268" s="132">
        <v>36.47</v>
      </c>
      <c r="E268" s="132">
        <v>23.29</v>
      </c>
      <c r="F268" s="132">
        <v>77.78</v>
      </c>
      <c r="G268" s="132">
        <v>670.81</v>
      </c>
      <c r="H268" s="132">
        <v>0.97</v>
      </c>
      <c r="I268" s="132">
        <v>51.27</v>
      </c>
      <c r="J268" s="132">
        <v>231.94</v>
      </c>
      <c r="K268" s="132">
        <v>6.12</v>
      </c>
      <c r="L268" s="132">
        <v>125.45</v>
      </c>
      <c r="M268" s="132">
        <v>508.48</v>
      </c>
      <c r="N268" s="132">
        <v>125.03</v>
      </c>
      <c r="O268" s="132">
        <v>8.0399999999999991</v>
      </c>
    </row>
    <row r="269" spans="1:15" x14ac:dyDescent="0.3">
      <c r="A269" s="162" t="s">
        <v>785</v>
      </c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</row>
    <row r="270" spans="1:15" x14ac:dyDescent="0.3">
      <c r="A270" s="155" t="s">
        <v>280</v>
      </c>
      <c r="B270" s="158" t="s">
        <v>43</v>
      </c>
      <c r="C270" s="134">
        <v>150</v>
      </c>
      <c r="D270" s="133">
        <v>0.6</v>
      </c>
      <c r="E270" s="133">
        <v>0.6</v>
      </c>
      <c r="F270" s="133">
        <v>14.7</v>
      </c>
      <c r="G270" s="133">
        <v>70.5</v>
      </c>
      <c r="H270" s="132">
        <v>0.05</v>
      </c>
      <c r="I270" s="134">
        <v>15</v>
      </c>
      <c r="J270" s="133">
        <v>7.5</v>
      </c>
      <c r="K270" s="133">
        <v>0.3</v>
      </c>
      <c r="L270" s="134">
        <v>24</v>
      </c>
      <c r="M270" s="133">
        <v>16.5</v>
      </c>
      <c r="N270" s="133">
        <v>13.5</v>
      </c>
      <c r="O270" s="133">
        <v>3.3</v>
      </c>
    </row>
    <row r="271" spans="1:15" x14ac:dyDescent="0.3">
      <c r="A271" s="163"/>
      <c r="B271" s="158" t="s">
        <v>639</v>
      </c>
      <c r="C271" s="134">
        <v>200</v>
      </c>
      <c r="D271" s="134">
        <v>6</v>
      </c>
      <c r="E271" s="134">
        <v>2</v>
      </c>
      <c r="F271" s="134">
        <v>8</v>
      </c>
      <c r="G271" s="134">
        <v>80</v>
      </c>
      <c r="H271" s="132">
        <v>0.08</v>
      </c>
      <c r="I271" s="133">
        <v>1.4</v>
      </c>
      <c r="J271" s="135"/>
      <c r="K271" s="135"/>
      <c r="L271" s="134">
        <v>240</v>
      </c>
      <c r="M271" s="134">
        <v>180</v>
      </c>
      <c r="N271" s="134">
        <v>28</v>
      </c>
      <c r="O271" s="133">
        <v>0.2</v>
      </c>
    </row>
    <row r="272" spans="1:15" x14ac:dyDescent="0.3">
      <c r="A272" s="159" t="s">
        <v>786</v>
      </c>
      <c r="B272" s="160"/>
      <c r="C272" s="136">
        <v>350</v>
      </c>
      <c r="D272" s="132">
        <v>6.6</v>
      </c>
      <c r="E272" s="132">
        <v>2.6</v>
      </c>
      <c r="F272" s="132">
        <v>22.7</v>
      </c>
      <c r="G272" s="133">
        <v>150.5</v>
      </c>
      <c r="H272" s="132">
        <v>0.13</v>
      </c>
      <c r="I272" s="133">
        <v>16.399999999999999</v>
      </c>
      <c r="J272" s="133">
        <v>7.5</v>
      </c>
      <c r="K272" s="133">
        <v>0.3</v>
      </c>
      <c r="L272" s="134">
        <v>264</v>
      </c>
      <c r="M272" s="133">
        <v>196.5</v>
      </c>
      <c r="N272" s="133">
        <v>41.5</v>
      </c>
      <c r="O272" s="133">
        <v>3.5</v>
      </c>
    </row>
    <row r="273" spans="1:15" x14ac:dyDescent="0.3">
      <c r="A273" s="159" t="s">
        <v>45</v>
      </c>
      <c r="B273" s="160"/>
      <c r="C273" s="137">
        <v>1830</v>
      </c>
      <c r="D273" s="132">
        <v>65.59</v>
      </c>
      <c r="E273" s="132">
        <v>45.16</v>
      </c>
      <c r="F273" s="132">
        <v>176.61</v>
      </c>
      <c r="G273" s="132">
        <v>1397.96</v>
      </c>
      <c r="H273" s="132">
        <v>1.52</v>
      </c>
      <c r="I273" s="132">
        <v>89.57</v>
      </c>
      <c r="J273" s="132">
        <v>368.77</v>
      </c>
      <c r="K273" s="132">
        <v>9.89</v>
      </c>
      <c r="L273" s="132">
        <v>749.41</v>
      </c>
      <c r="M273" s="132">
        <v>1163.8599999999999</v>
      </c>
      <c r="N273" s="132">
        <v>346.15</v>
      </c>
      <c r="O273" s="132">
        <v>21.38</v>
      </c>
    </row>
    <row r="274" spans="1:15" s="141" customFormat="1" x14ac:dyDescent="0.3">
      <c r="A274" s="142" t="s">
        <v>155</v>
      </c>
      <c r="B274" s="143" t="s">
        <v>156</v>
      </c>
      <c r="C274" s="164"/>
      <c r="D274" s="164"/>
      <c r="E274" s="164"/>
      <c r="F274" s="164"/>
      <c r="G274" s="164"/>
      <c r="H274" s="164"/>
      <c r="I274" s="164"/>
      <c r="J274" s="165"/>
      <c r="K274" s="165"/>
      <c r="L274" s="165"/>
      <c r="M274" s="165"/>
      <c r="N274" s="165"/>
      <c r="O274" s="165"/>
    </row>
    <row r="275" spans="1:15" s="141" customFormat="1" x14ac:dyDescent="0.3">
      <c r="A275" s="142" t="s">
        <v>157</v>
      </c>
      <c r="B275" s="143" t="s">
        <v>158</v>
      </c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</row>
    <row r="276" spans="1:15" s="141" customFormat="1" ht="15" customHeight="1" x14ac:dyDescent="0.3">
      <c r="A276" s="147" t="s">
        <v>20</v>
      </c>
      <c r="B276" s="148" t="s">
        <v>50</v>
      </c>
      <c r="C276" s="164"/>
      <c r="D276" s="147"/>
      <c r="E276" s="164"/>
      <c r="F276" s="167"/>
      <c r="G276" s="167"/>
      <c r="H276" s="147"/>
      <c r="I276" s="147"/>
      <c r="J276" s="168"/>
      <c r="K276" s="168"/>
      <c r="L276" s="168"/>
      <c r="M276" s="168"/>
      <c r="N276" s="168"/>
      <c r="O276" s="168"/>
    </row>
    <row r="277" spans="1:15" s="141" customFormat="1" x14ac:dyDescent="0.3">
      <c r="A277" s="147" t="s">
        <v>22</v>
      </c>
      <c r="B277" s="148">
        <v>2</v>
      </c>
      <c r="C277" s="147"/>
      <c r="D277" s="147"/>
      <c r="E277" s="164"/>
      <c r="F277" s="164"/>
      <c r="G277" s="164"/>
      <c r="H277" s="147"/>
      <c r="I277" s="147"/>
      <c r="J277" s="164"/>
      <c r="K277" s="164"/>
      <c r="L277" s="164"/>
      <c r="M277" s="164"/>
      <c r="N277" s="164"/>
      <c r="O277" s="164"/>
    </row>
    <row r="278" spans="1:15" ht="16.5" customHeight="1" x14ac:dyDescent="0.3">
      <c r="A278" s="241" t="s">
        <v>23</v>
      </c>
      <c r="B278" s="241" t="s">
        <v>24</v>
      </c>
      <c r="C278" s="241" t="s">
        <v>25</v>
      </c>
      <c r="D278" s="244" t="s">
        <v>26</v>
      </c>
      <c r="E278" s="244"/>
      <c r="F278" s="244"/>
      <c r="G278" s="241" t="s">
        <v>27</v>
      </c>
      <c r="H278" s="244" t="s">
        <v>28</v>
      </c>
      <c r="I278" s="244"/>
      <c r="J278" s="244"/>
      <c r="K278" s="244"/>
      <c r="L278" s="244" t="s">
        <v>29</v>
      </c>
      <c r="M278" s="244"/>
      <c r="N278" s="244"/>
      <c r="O278" s="244"/>
    </row>
    <row r="279" spans="1:15" x14ac:dyDescent="0.3">
      <c r="A279" s="242"/>
      <c r="B279" s="243"/>
      <c r="C279" s="242"/>
      <c r="D279" s="149" t="s">
        <v>30</v>
      </c>
      <c r="E279" s="149" t="s">
        <v>31</v>
      </c>
      <c r="F279" s="149" t="s">
        <v>32</v>
      </c>
      <c r="G279" s="242"/>
      <c r="H279" s="149" t="s">
        <v>33</v>
      </c>
      <c r="I279" s="149" t="s">
        <v>34</v>
      </c>
      <c r="J279" s="149" t="s">
        <v>35</v>
      </c>
      <c r="K279" s="149" t="s">
        <v>36</v>
      </c>
      <c r="L279" s="149" t="s">
        <v>37</v>
      </c>
      <c r="M279" s="149" t="s">
        <v>38</v>
      </c>
      <c r="N279" s="149" t="s">
        <v>39</v>
      </c>
      <c r="O279" s="149" t="s">
        <v>40</v>
      </c>
    </row>
    <row r="280" spans="1:15" x14ac:dyDescent="0.3">
      <c r="A280" s="151">
        <v>1</v>
      </c>
      <c r="B280" s="151">
        <v>2</v>
      </c>
      <c r="C280" s="151">
        <v>3</v>
      </c>
      <c r="D280" s="151">
        <v>4</v>
      </c>
      <c r="E280" s="151">
        <v>5</v>
      </c>
      <c r="F280" s="151">
        <v>6</v>
      </c>
      <c r="G280" s="151">
        <v>7</v>
      </c>
      <c r="H280" s="151">
        <v>8</v>
      </c>
      <c r="I280" s="151">
        <v>9</v>
      </c>
      <c r="J280" s="151">
        <v>10</v>
      </c>
      <c r="K280" s="151">
        <v>11</v>
      </c>
      <c r="L280" s="151">
        <v>12</v>
      </c>
      <c r="M280" s="151">
        <v>13</v>
      </c>
      <c r="N280" s="151">
        <v>14</v>
      </c>
      <c r="O280" s="151">
        <v>15</v>
      </c>
    </row>
    <row r="281" spans="1:15" x14ac:dyDescent="0.3">
      <c r="A281" s="162" t="s">
        <v>0</v>
      </c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</row>
    <row r="282" spans="1:15" x14ac:dyDescent="0.3">
      <c r="A282" s="155" t="s">
        <v>705</v>
      </c>
      <c r="B282" s="158" t="s">
        <v>658</v>
      </c>
      <c r="C282" s="153">
        <v>110</v>
      </c>
      <c r="D282" s="155">
        <v>17.12</v>
      </c>
      <c r="E282" s="155">
        <v>11.15</v>
      </c>
      <c r="F282" s="155">
        <v>2.85</v>
      </c>
      <c r="G282" s="155">
        <v>181.46</v>
      </c>
      <c r="H282" s="155">
        <v>0.61</v>
      </c>
      <c r="I282" s="155">
        <v>15.71</v>
      </c>
      <c r="J282" s="155">
        <v>185.17</v>
      </c>
      <c r="K282" s="155">
        <v>1.73</v>
      </c>
      <c r="L282" s="155">
        <v>20.32</v>
      </c>
      <c r="M282" s="155">
        <v>184.46</v>
      </c>
      <c r="N282" s="155">
        <v>33.65</v>
      </c>
      <c r="O282" s="155">
        <v>2.93</v>
      </c>
    </row>
    <row r="283" spans="1:15" ht="15" customHeight="1" x14ac:dyDescent="0.3">
      <c r="A283" s="153" t="s">
        <v>472</v>
      </c>
      <c r="B283" s="158" t="s">
        <v>473</v>
      </c>
      <c r="C283" s="153">
        <v>150</v>
      </c>
      <c r="D283" s="157">
        <v>4.5</v>
      </c>
      <c r="E283" s="157">
        <v>1.9</v>
      </c>
      <c r="F283" s="155">
        <v>36.68</v>
      </c>
      <c r="G283" s="155">
        <v>182.24</v>
      </c>
      <c r="H283" s="155">
        <v>0.27</v>
      </c>
      <c r="I283" s="153">
        <v>45</v>
      </c>
      <c r="J283" s="155">
        <v>6.75</v>
      </c>
      <c r="K283" s="155">
        <v>0.67</v>
      </c>
      <c r="L283" s="155">
        <v>24.34</v>
      </c>
      <c r="M283" s="157">
        <v>130.9</v>
      </c>
      <c r="N283" s="155">
        <v>51.86</v>
      </c>
      <c r="O283" s="155">
        <v>2.04</v>
      </c>
    </row>
    <row r="284" spans="1:15" x14ac:dyDescent="0.3">
      <c r="A284" s="153" t="s">
        <v>693</v>
      </c>
      <c r="B284" s="158" t="s">
        <v>242</v>
      </c>
      <c r="C284" s="153">
        <v>200</v>
      </c>
      <c r="D284" s="155">
        <v>3.64</v>
      </c>
      <c r="E284" s="155">
        <v>1.94</v>
      </c>
      <c r="F284" s="155">
        <v>6.28</v>
      </c>
      <c r="G284" s="155">
        <v>58.01</v>
      </c>
      <c r="H284" s="155">
        <v>0.04</v>
      </c>
      <c r="I284" s="155">
        <v>1.1599999999999999</v>
      </c>
      <c r="J284" s="155">
        <v>9.02</v>
      </c>
      <c r="K284" s="155">
        <v>0.01</v>
      </c>
      <c r="L284" s="155">
        <v>111.92</v>
      </c>
      <c r="M284" s="157">
        <v>106.3</v>
      </c>
      <c r="N284" s="155">
        <v>29.46</v>
      </c>
      <c r="O284" s="155">
        <v>0.97</v>
      </c>
    </row>
    <row r="285" spans="1:15" x14ac:dyDescent="0.3">
      <c r="A285" s="155"/>
      <c r="B285" s="158" t="s">
        <v>224</v>
      </c>
      <c r="C285" s="153">
        <v>40</v>
      </c>
      <c r="D285" s="155">
        <v>2.64</v>
      </c>
      <c r="E285" s="155">
        <v>0.48</v>
      </c>
      <c r="F285" s="155">
        <v>15.86</v>
      </c>
      <c r="G285" s="157">
        <v>79.2</v>
      </c>
      <c r="H285" s="155">
        <v>7.0000000000000007E-2</v>
      </c>
      <c r="I285" s="156"/>
      <c r="J285" s="156"/>
      <c r="K285" s="155">
        <v>0.56000000000000005</v>
      </c>
      <c r="L285" s="157">
        <v>11.6</v>
      </c>
      <c r="M285" s="153">
        <v>60</v>
      </c>
      <c r="N285" s="157">
        <v>18.8</v>
      </c>
      <c r="O285" s="155">
        <v>1.56</v>
      </c>
    </row>
    <row r="286" spans="1:15" x14ac:dyDescent="0.3">
      <c r="A286" s="159" t="s">
        <v>636</v>
      </c>
      <c r="B286" s="160"/>
      <c r="C286" s="161">
        <v>500</v>
      </c>
      <c r="D286" s="155">
        <v>27.9</v>
      </c>
      <c r="E286" s="155">
        <v>15.47</v>
      </c>
      <c r="F286" s="155">
        <v>61.67</v>
      </c>
      <c r="G286" s="155">
        <v>500.91</v>
      </c>
      <c r="H286" s="155">
        <v>0.99</v>
      </c>
      <c r="I286" s="155">
        <v>61.87</v>
      </c>
      <c r="J286" s="155">
        <v>200.94</v>
      </c>
      <c r="K286" s="155">
        <v>2.97</v>
      </c>
      <c r="L286" s="155">
        <v>168.18</v>
      </c>
      <c r="M286" s="155">
        <v>481.66</v>
      </c>
      <c r="N286" s="155">
        <v>133.77000000000001</v>
      </c>
      <c r="O286" s="157">
        <v>7.5</v>
      </c>
    </row>
    <row r="287" spans="1:15" x14ac:dyDescent="0.3">
      <c r="A287" s="162" t="s">
        <v>783</v>
      </c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</row>
    <row r="288" spans="1:15" x14ac:dyDescent="0.3">
      <c r="A288" s="155" t="s">
        <v>280</v>
      </c>
      <c r="B288" s="158" t="s">
        <v>43</v>
      </c>
      <c r="C288" s="153">
        <v>150</v>
      </c>
      <c r="D288" s="157">
        <v>0.6</v>
      </c>
      <c r="E288" s="157">
        <v>0.6</v>
      </c>
      <c r="F288" s="157">
        <v>14.7</v>
      </c>
      <c r="G288" s="157">
        <v>70.5</v>
      </c>
      <c r="H288" s="155">
        <v>0.05</v>
      </c>
      <c r="I288" s="153">
        <v>15</v>
      </c>
      <c r="J288" s="157">
        <v>7.5</v>
      </c>
      <c r="K288" s="157">
        <v>0.3</v>
      </c>
      <c r="L288" s="153">
        <v>24</v>
      </c>
      <c r="M288" s="157">
        <v>16.5</v>
      </c>
      <c r="N288" s="157">
        <v>13.5</v>
      </c>
      <c r="O288" s="157">
        <v>3.3</v>
      </c>
    </row>
    <row r="289" spans="1:15" x14ac:dyDescent="0.3">
      <c r="A289" s="155"/>
      <c r="B289" s="158" t="s">
        <v>227</v>
      </c>
      <c r="C289" s="153">
        <v>20</v>
      </c>
      <c r="D289" s="157">
        <v>1.5</v>
      </c>
      <c r="E289" s="155">
        <v>3.72</v>
      </c>
      <c r="F289" s="155">
        <v>8.26</v>
      </c>
      <c r="G289" s="155">
        <v>73.52</v>
      </c>
      <c r="H289" s="155">
        <v>0.03</v>
      </c>
      <c r="I289" s="155">
        <v>0.84</v>
      </c>
      <c r="J289" s="155">
        <v>41.99</v>
      </c>
      <c r="K289" s="155">
        <v>0.67</v>
      </c>
      <c r="L289" s="155">
        <v>22.14</v>
      </c>
      <c r="M289" s="155">
        <v>35.950000000000003</v>
      </c>
      <c r="N289" s="155">
        <v>21.69</v>
      </c>
      <c r="O289" s="155">
        <v>0.55000000000000004</v>
      </c>
    </row>
    <row r="290" spans="1:15" x14ac:dyDescent="0.3">
      <c r="A290" s="159" t="s">
        <v>784</v>
      </c>
      <c r="B290" s="160"/>
      <c r="C290" s="161">
        <v>170</v>
      </c>
      <c r="D290" s="155">
        <v>2.1</v>
      </c>
      <c r="E290" s="155">
        <v>4.32</v>
      </c>
      <c r="F290" s="155">
        <v>22.96</v>
      </c>
      <c r="G290" s="155">
        <v>144.02000000000001</v>
      </c>
      <c r="H290" s="155">
        <v>0.08</v>
      </c>
      <c r="I290" s="155">
        <v>15.84</v>
      </c>
      <c r="J290" s="155">
        <v>49.49</v>
      </c>
      <c r="K290" s="155">
        <v>0.97</v>
      </c>
      <c r="L290" s="155">
        <v>46.14</v>
      </c>
      <c r="M290" s="155">
        <v>52.45</v>
      </c>
      <c r="N290" s="155">
        <v>35.19</v>
      </c>
      <c r="O290" s="155">
        <v>3.85</v>
      </c>
    </row>
    <row r="291" spans="1:15" x14ac:dyDescent="0.3">
      <c r="A291" s="162" t="s">
        <v>11</v>
      </c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</row>
    <row r="292" spans="1:15" x14ac:dyDescent="0.3">
      <c r="A292" s="153" t="s">
        <v>474</v>
      </c>
      <c r="B292" s="158" t="s">
        <v>475</v>
      </c>
      <c r="C292" s="153">
        <v>60</v>
      </c>
      <c r="D292" s="155">
        <v>1.26</v>
      </c>
      <c r="E292" s="155">
        <v>3.11</v>
      </c>
      <c r="F292" s="155">
        <v>3.46</v>
      </c>
      <c r="G292" s="155">
        <v>47.01</v>
      </c>
      <c r="H292" s="155">
        <v>0.04</v>
      </c>
      <c r="I292" s="157">
        <v>20.6</v>
      </c>
      <c r="J292" s="157">
        <v>169.9</v>
      </c>
      <c r="K292" s="155">
        <v>1.43</v>
      </c>
      <c r="L292" s="155">
        <v>25.08</v>
      </c>
      <c r="M292" s="155">
        <v>27.99</v>
      </c>
      <c r="N292" s="157">
        <v>12.4</v>
      </c>
      <c r="O292" s="155">
        <v>0.42</v>
      </c>
    </row>
    <row r="293" spans="1:15" ht="30.75" customHeight="1" x14ac:dyDescent="0.3">
      <c r="A293" s="157" t="s">
        <v>292</v>
      </c>
      <c r="B293" s="158" t="s">
        <v>659</v>
      </c>
      <c r="C293" s="153">
        <v>210</v>
      </c>
      <c r="D293" s="155">
        <v>6.01</v>
      </c>
      <c r="E293" s="155">
        <v>7.27</v>
      </c>
      <c r="F293" s="155">
        <v>17.399999999999999</v>
      </c>
      <c r="G293" s="155">
        <v>160.51</v>
      </c>
      <c r="H293" s="155">
        <v>0.27</v>
      </c>
      <c r="I293" s="155">
        <v>9.8899999999999988</v>
      </c>
      <c r="J293" s="155">
        <v>181.2</v>
      </c>
      <c r="K293" s="155">
        <v>2.3899999999999997</v>
      </c>
      <c r="L293" s="155">
        <v>38.700000000000003</v>
      </c>
      <c r="M293" s="155">
        <v>147.02000000000001</v>
      </c>
      <c r="N293" s="155">
        <v>35.08</v>
      </c>
      <c r="O293" s="155">
        <v>1.99</v>
      </c>
    </row>
    <row r="294" spans="1:15" x14ac:dyDescent="0.3">
      <c r="A294" s="155" t="s">
        <v>477</v>
      </c>
      <c r="B294" s="158" t="s">
        <v>398</v>
      </c>
      <c r="C294" s="153">
        <v>240</v>
      </c>
      <c r="D294" s="155">
        <v>21.91</v>
      </c>
      <c r="E294" s="155">
        <v>11.92</v>
      </c>
      <c r="F294" s="155">
        <v>17.45</v>
      </c>
      <c r="G294" s="155">
        <v>261.14999999999998</v>
      </c>
      <c r="H294" s="155">
        <v>0.21</v>
      </c>
      <c r="I294" s="155">
        <v>38.049999999999997</v>
      </c>
      <c r="J294" s="155">
        <v>298.52999999999997</v>
      </c>
      <c r="K294" s="155">
        <v>1.55</v>
      </c>
      <c r="L294" s="155">
        <v>45.01</v>
      </c>
      <c r="M294" s="155">
        <v>248.03</v>
      </c>
      <c r="N294" s="155">
        <v>52.58</v>
      </c>
      <c r="O294" s="155">
        <v>1.98</v>
      </c>
    </row>
    <row r="295" spans="1:15" x14ac:dyDescent="0.3">
      <c r="A295" s="155" t="s">
        <v>689</v>
      </c>
      <c r="B295" s="158" t="s">
        <v>245</v>
      </c>
      <c r="C295" s="153">
        <v>200</v>
      </c>
      <c r="D295" s="155">
        <v>0.14000000000000001</v>
      </c>
      <c r="E295" s="157">
        <v>0.1</v>
      </c>
      <c r="F295" s="155">
        <v>3.24</v>
      </c>
      <c r="G295" s="157">
        <v>15.6</v>
      </c>
      <c r="H295" s="156"/>
      <c r="I295" s="153">
        <v>3</v>
      </c>
      <c r="J295" s="157">
        <v>1.6</v>
      </c>
      <c r="K295" s="157">
        <v>0.2</v>
      </c>
      <c r="L295" s="153">
        <v>5</v>
      </c>
      <c r="M295" s="157">
        <v>3.2</v>
      </c>
      <c r="N295" s="157">
        <v>1.4</v>
      </c>
      <c r="O295" s="155">
        <v>0.08</v>
      </c>
    </row>
    <row r="296" spans="1:15" x14ac:dyDescent="0.3">
      <c r="A296" s="157"/>
      <c r="B296" s="158" t="s">
        <v>70</v>
      </c>
      <c r="C296" s="153">
        <v>60</v>
      </c>
      <c r="D296" s="155">
        <v>2.94</v>
      </c>
      <c r="E296" s="157">
        <v>0.6</v>
      </c>
      <c r="F296" s="155">
        <v>26.88</v>
      </c>
      <c r="G296" s="153">
        <v>126</v>
      </c>
      <c r="H296" s="155">
        <v>0.05</v>
      </c>
      <c r="I296" s="156"/>
      <c r="J296" s="156"/>
      <c r="K296" s="155">
        <v>0.42</v>
      </c>
      <c r="L296" s="157">
        <v>10.8</v>
      </c>
      <c r="M296" s="157">
        <v>55.2</v>
      </c>
      <c r="N296" s="153">
        <v>12</v>
      </c>
      <c r="O296" s="155">
        <v>1.74</v>
      </c>
    </row>
    <row r="297" spans="1:15" x14ac:dyDescent="0.3">
      <c r="A297" s="159" t="s">
        <v>44</v>
      </c>
      <c r="B297" s="160"/>
      <c r="C297" s="161">
        <v>770</v>
      </c>
      <c r="D297" s="155">
        <v>32.26</v>
      </c>
      <c r="E297" s="155">
        <v>23</v>
      </c>
      <c r="F297" s="155">
        <v>68.430000000000007</v>
      </c>
      <c r="G297" s="155">
        <v>610.27</v>
      </c>
      <c r="H297" s="155">
        <v>0.56999999999999995</v>
      </c>
      <c r="I297" s="155">
        <v>71.540000000000006</v>
      </c>
      <c r="J297" s="155">
        <v>651.23</v>
      </c>
      <c r="K297" s="155">
        <v>5.99</v>
      </c>
      <c r="L297" s="155">
        <v>124.59</v>
      </c>
      <c r="M297" s="155">
        <v>481.44</v>
      </c>
      <c r="N297" s="155">
        <v>113.46</v>
      </c>
      <c r="O297" s="155">
        <v>6.21</v>
      </c>
    </row>
    <row r="298" spans="1:15" x14ac:dyDescent="0.3">
      <c r="A298" s="162" t="s">
        <v>785</v>
      </c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</row>
    <row r="299" spans="1:15" x14ac:dyDescent="0.3">
      <c r="A299" s="155" t="s">
        <v>280</v>
      </c>
      <c r="B299" s="158" t="s">
        <v>43</v>
      </c>
      <c r="C299" s="153">
        <v>150</v>
      </c>
      <c r="D299" s="157">
        <v>0.6</v>
      </c>
      <c r="E299" s="157">
        <v>0.6</v>
      </c>
      <c r="F299" s="157">
        <v>14.7</v>
      </c>
      <c r="G299" s="157">
        <v>70.5</v>
      </c>
      <c r="H299" s="155">
        <v>0.05</v>
      </c>
      <c r="I299" s="153">
        <v>15</v>
      </c>
      <c r="J299" s="157">
        <v>7.5</v>
      </c>
      <c r="K299" s="157">
        <v>0.3</v>
      </c>
      <c r="L299" s="153">
        <v>24</v>
      </c>
      <c r="M299" s="157">
        <v>16.5</v>
      </c>
      <c r="N299" s="157">
        <v>13.5</v>
      </c>
      <c r="O299" s="157">
        <v>3.3</v>
      </c>
    </row>
    <row r="300" spans="1:15" x14ac:dyDescent="0.3">
      <c r="A300" s="163"/>
      <c r="B300" s="158" t="s">
        <v>639</v>
      </c>
      <c r="C300" s="153">
        <v>200</v>
      </c>
      <c r="D300" s="153">
        <v>6</v>
      </c>
      <c r="E300" s="153">
        <v>2</v>
      </c>
      <c r="F300" s="153">
        <v>8</v>
      </c>
      <c r="G300" s="153">
        <v>80</v>
      </c>
      <c r="H300" s="155">
        <v>0.08</v>
      </c>
      <c r="I300" s="157">
        <v>1.4</v>
      </c>
      <c r="J300" s="156"/>
      <c r="K300" s="156"/>
      <c r="L300" s="153">
        <v>240</v>
      </c>
      <c r="M300" s="153">
        <v>180</v>
      </c>
      <c r="N300" s="153">
        <v>28</v>
      </c>
      <c r="O300" s="157">
        <v>0.2</v>
      </c>
    </row>
    <row r="301" spans="1:15" x14ac:dyDescent="0.3">
      <c r="A301" s="159" t="s">
        <v>786</v>
      </c>
      <c r="B301" s="160"/>
      <c r="C301" s="161">
        <v>350</v>
      </c>
      <c r="D301" s="155">
        <v>6.6</v>
      </c>
      <c r="E301" s="155">
        <v>2.6</v>
      </c>
      <c r="F301" s="155">
        <v>22.7</v>
      </c>
      <c r="G301" s="157">
        <v>150.5</v>
      </c>
      <c r="H301" s="155">
        <v>0.13</v>
      </c>
      <c r="I301" s="157">
        <v>16.399999999999999</v>
      </c>
      <c r="J301" s="157">
        <v>7.5</v>
      </c>
      <c r="K301" s="157">
        <v>0.3</v>
      </c>
      <c r="L301" s="153">
        <v>264</v>
      </c>
      <c r="M301" s="157">
        <v>196.5</v>
      </c>
      <c r="N301" s="157">
        <v>41.5</v>
      </c>
      <c r="O301" s="157">
        <v>3.5</v>
      </c>
    </row>
    <row r="302" spans="1:15" x14ac:dyDescent="0.3">
      <c r="A302" s="159" t="s">
        <v>45</v>
      </c>
      <c r="B302" s="160"/>
      <c r="C302" s="172">
        <v>1790</v>
      </c>
      <c r="D302" s="155">
        <v>68.86</v>
      </c>
      <c r="E302" s="155">
        <v>45.39</v>
      </c>
      <c r="F302" s="155">
        <v>175.76</v>
      </c>
      <c r="G302" s="157">
        <v>1405.7</v>
      </c>
      <c r="H302" s="155">
        <v>1.77</v>
      </c>
      <c r="I302" s="155">
        <v>165.65</v>
      </c>
      <c r="J302" s="155">
        <v>909.16</v>
      </c>
      <c r="K302" s="155">
        <v>10.23</v>
      </c>
      <c r="L302" s="155">
        <v>602.91</v>
      </c>
      <c r="M302" s="155">
        <v>1212.05</v>
      </c>
      <c r="N302" s="155">
        <v>323.92</v>
      </c>
      <c r="O302" s="155">
        <v>21.06</v>
      </c>
    </row>
    <row r="303" spans="1:15" s="141" customFormat="1" x14ac:dyDescent="0.3">
      <c r="A303" s="142" t="s">
        <v>155</v>
      </c>
      <c r="B303" s="143" t="s">
        <v>156</v>
      </c>
      <c r="C303" s="164"/>
      <c r="D303" s="164"/>
      <c r="E303" s="164"/>
      <c r="F303" s="164"/>
      <c r="G303" s="164"/>
      <c r="H303" s="164"/>
      <c r="I303" s="164"/>
      <c r="J303" s="165"/>
      <c r="K303" s="165"/>
      <c r="L303" s="165"/>
      <c r="M303" s="165"/>
      <c r="N303" s="165"/>
      <c r="O303" s="165"/>
    </row>
    <row r="304" spans="1:15" s="141" customFormat="1" x14ac:dyDescent="0.3">
      <c r="A304" s="142" t="s">
        <v>157</v>
      </c>
      <c r="B304" s="143" t="s">
        <v>158</v>
      </c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</row>
    <row r="305" spans="1:15" s="141" customFormat="1" ht="15" customHeight="1" x14ac:dyDescent="0.3">
      <c r="A305" s="147" t="s">
        <v>20</v>
      </c>
      <c r="B305" s="148" t="s">
        <v>21</v>
      </c>
      <c r="C305" s="164"/>
      <c r="D305" s="147"/>
      <c r="E305" s="164"/>
      <c r="F305" s="167"/>
      <c r="G305" s="167"/>
      <c r="H305" s="147"/>
      <c r="I305" s="147"/>
      <c r="J305" s="168"/>
      <c r="K305" s="168"/>
      <c r="L305" s="168"/>
      <c r="M305" s="168"/>
      <c r="N305" s="168"/>
      <c r="O305" s="168"/>
    </row>
    <row r="306" spans="1:15" s="141" customFormat="1" x14ac:dyDescent="0.3">
      <c r="A306" s="147" t="s">
        <v>22</v>
      </c>
      <c r="B306" s="148">
        <v>3</v>
      </c>
      <c r="C306" s="147"/>
      <c r="D306" s="147"/>
      <c r="E306" s="164"/>
      <c r="F306" s="164"/>
      <c r="G306" s="164"/>
      <c r="H306" s="147"/>
      <c r="I306" s="147"/>
      <c r="J306" s="164"/>
      <c r="K306" s="164"/>
      <c r="L306" s="164"/>
      <c r="M306" s="164"/>
      <c r="N306" s="164"/>
      <c r="O306" s="164"/>
    </row>
    <row r="307" spans="1:15" ht="16.5" customHeight="1" x14ac:dyDescent="0.3">
      <c r="A307" s="241" t="s">
        <v>23</v>
      </c>
      <c r="B307" s="241" t="s">
        <v>24</v>
      </c>
      <c r="C307" s="241" t="s">
        <v>25</v>
      </c>
      <c r="D307" s="244" t="s">
        <v>26</v>
      </c>
      <c r="E307" s="244"/>
      <c r="F307" s="244"/>
      <c r="G307" s="241" t="s">
        <v>27</v>
      </c>
      <c r="H307" s="244" t="s">
        <v>28</v>
      </c>
      <c r="I307" s="244"/>
      <c r="J307" s="244"/>
      <c r="K307" s="244"/>
      <c r="L307" s="244" t="s">
        <v>29</v>
      </c>
      <c r="M307" s="244"/>
      <c r="N307" s="244"/>
      <c r="O307" s="244"/>
    </row>
    <row r="308" spans="1:15" x14ac:dyDescent="0.3">
      <c r="A308" s="242"/>
      <c r="B308" s="243"/>
      <c r="C308" s="242"/>
      <c r="D308" s="149" t="s">
        <v>30</v>
      </c>
      <c r="E308" s="149" t="s">
        <v>31</v>
      </c>
      <c r="F308" s="149" t="s">
        <v>32</v>
      </c>
      <c r="G308" s="242"/>
      <c r="H308" s="149" t="s">
        <v>33</v>
      </c>
      <c r="I308" s="149" t="s">
        <v>34</v>
      </c>
      <c r="J308" s="149" t="s">
        <v>35</v>
      </c>
      <c r="K308" s="149" t="s">
        <v>36</v>
      </c>
      <c r="L308" s="149" t="s">
        <v>37</v>
      </c>
      <c r="M308" s="149" t="s">
        <v>38</v>
      </c>
      <c r="N308" s="149" t="s">
        <v>39</v>
      </c>
      <c r="O308" s="149" t="s">
        <v>40</v>
      </c>
    </row>
    <row r="309" spans="1:15" x14ac:dyDescent="0.3">
      <c r="A309" s="151">
        <v>1</v>
      </c>
      <c r="B309" s="151">
        <v>2</v>
      </c>
      <c r="C309" s="151">
        <v>3</v>
      </c>
      <c r="D309" s="151">
        <v>4</v>
      </c>
      <c r="E309" s="151">
        <v>5</v>
      </c>
      <c r="F309" s="151">
        <v>6</v>
      </c>
      <c r="G309" s="151">
        <v>7</v>
      </c>
      <c r="H309" s="151">
        <v>8</v>
      </c>
      <c r="I309" s="151">
        <v>9</v>
      </c>
      <c r="J309" s="151">
        <v>10</v>
      </c>
      <c r="K309" s="151">
        <v>11</v>
      </c>
      <c r="L309" s="151">
        <v>12</v>
      </c>
      <c r="M309" s="151">
        <v>13</v>
      </c>
      <c r="N309" s="151">
        <v>14</v>
      </c>
      <c r="O309" s="151">
        <v>15</v>
      </c>
    </row>
    <row r="310" spans="1:15" x14ac:dyDescent="0.3">
      <c r="A310" s="162" t="s">
        <v>0</v>
      </c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</row>
    <row r="311" spans="1:15" x14ac:dyDescent="0.3">
      <c r="A311" s="153" t="s">
        <v>299</v>
      </c>
      <c r="B311" s="158" t="s">
        <v>300</v>
      </c>
      <c r="C311" s="134">
        <v>15</v>
      </c>
      <c r="D311" s="132">
        <v>3.48</v>
      </c>
      <c r="E311" s="132">
        <v>4.43</v>
      </c>
      <c r="F311" s="135"/>
      <c r="G311" s="133">
        <v>54.6</v>
      </c>
      <c r="H311" s="132">
        <v>0.01</v>
      </c>
      <c r="I311" s="132">
        <v>0.11</v>
      </c>
      <c r="J311" s="133">
        <v>43.2</v>
      </c>
      <c r="K311" s="132">
        <v>0.08</v>
      </c>
      <c r="L311" s="134">
        <v>132</v>
      </c>
      <c r="M311" s="134">
        <v>75</v>
      </c>
      <c r="N311" s="132">
        <v>5.25</v>
      </c>
      <c r="O311" s="132">
        <v>0.15</v>
      </c>
    </row>
    <row r="312" spans="1:15" x14ac:dyDescent="0.3">
      <c r="A312" s="155" t="s">
        <v>679</v>
      </c>
      <c r="B312" s="158" t="s">
        <v>635</v>
      </c>
      <c r="C312" s="134">
        <v>50</v>
      </c>
      <c r="D312" s="132">
        <v>4.8600000000000003</v>
      </c>
      <c r="E312" s="132">
        <v>3.21</v>
      </c>
      <c r="F312" s="132">
        <v>1.07</v>
      </c>
      <c r="G312" s="132">
        <v>52.47</v>
      </c>
      <c r="H312" s="132">
        <v>0.01</v>
      </c>
      <c r="I312" s="132">
        <v>0.18</v>
      </c>
      <c r="J312" s="133">
        <v>1.4</v>
      </c>
      <c r="K312" s="132">
        <v>1.32</v>
      </c>
      <c r="L312" s="133">
        <v>21.9</v>
      </c>
      <c r="M312" s="132">
        <v>23.69</v>
      </c>
      <c r="N312" s="132">
        <v>5.63</v>
      </c>
      <c r="O312" s="133">
        <v>0.1</v>
      </c>
    </row>
    <row r="313" spans="1:15" ht="15" customHeight="1" x14ac:dyDescent="0.3">
      <c r="A313" s="155" t="s">
        <v>674</v>
      </c>
      <c r="B313" s="158" t="s">
        <v>646</v>
      </c>
      <c r="C313" s="134">
        <v>210</v>
      </c>
      <c r="D313" s="132">
        <v>8.98</v>
      </c>
      <c r="E313" s="132">
        <v>6.86</v>
      </c>
      <c r="F313" s="133">
        <v>41.2</v>
      </c>
      <c r="G313" s="132">
        <v>263.47000000000003</v>
      </c>
      <c r="H313" s="132">
        <v>0.26</v>
      </c>
      <c r="I313" s="133">
        <v>2.8</v>
      </c>
      <c r="J313" s="132">
        <v>34.83</v>
      </c>
      <c r="K313" s="133">
        <v>0.3</v>
      </c>
      <c r="L313" s="132">
        <v>139.31</v>
      </c>
      <c r="M313" s="132">
        <v>212.31</v>
      </c>
      <c r="N313" s="132">
        <v>57.17</v>
      </c>
      <c r="O313" s="132">
        <v>1.54</v>
      </c>
    </row>
    <row r="314" spans="1:15" x14ac:dyDescent="0.3">
      <c r="A314" s="153" t="s">
        <v>675</v>
      </c>
      <c r="B314" s="158" t="s">
        <v>226</v>
      </c>
      <c r="C314" s="134">
        <v>200</v>
      </c>
      <c r="D314" s="132">
        <v>0.26</v>
      </c>
      <c r="E314" s="132">
        <v>0.03</v>
      </c>
      <c r="F314" s="132">
        <v>1.88</v>
      </c>
      <c r="G314" s="133">
        <v>10.3</v>
      </c>
      <c r="H314" s="135"/>
      <c r="I314" s="133">
        <v>2.9</v>
      </c>
      <c r="J314" s="133">
        <v>0.5</v>
      </c>
      <c r="K314" s="132">
        <v>0.01</v>
      </c>
      <c r="L314" s="132">
        <v>7.75</v>
      </c>
      <c r="M314" s="132">
        <v>9.7799999999999994</v>
      </c>
      <c r="N314" s="132">
        <v>5.24</v>
      </c>
      <c r="O314" s="132">
        <v>0.86</v>
      </c>
    </row>
    <row r="315" spans="1:15" x14ac:dyDescent="0.3">
      <c r="A315" s="155"/>
      <c r="B315" s="158" t="s">
        <v>224</v>
      </c>
      <c r="C315" s="134">
        <v>40</v>
      </c>
      <c r="D315" s="132">
        <v>2.64</v>
      </c>
      <c r="E315" s="132">
        <v>0.48</v>
      </c>
      <c r="F315" s="132">
        <v>15.86</v>
      </c>
      <c r="G315" s="133">
        <v>79.2</v>
      </c>
      <c r="H315" s="132">
        <v>7.0000000000000007E-2</v>
      </c>
      <c r="I315" s="135"/>
      <c r="J315" s="135"/>
      <c r="K315" s="132">
        <v>0.56000000000000005</v>
      </c>
      <c r="L315" s="133">
        <v>11.6</v>
      </c>
      <c r="M315" s="134">
        <v>60</v>
      </c>
      <c r="N315" s="133">
        <v>18.8</v>
      </c>
      <c r="O315" s="132">
        <v>1.56</v>
      </c>
    </row>
    <row r="316" spans="1:15" x14ac:dyDescent="0.3">
      <c r="A316" s="159" t="s">
        <v>636</v>
      </c>
      <c r="B316" s="160"/>
      <c r="C316" s="136">
        <v>515</v>
      </c>
      <c r="D316" s="132">
        <v>20.22</v>
      </c>
      <c r="E316" s="132">
        <v>15.01</v>
      </c>
      <c r="F316" s="132">
        <v>60.01</v>
      </c>
      <c r="G316" s="132">
        <v>460.04</v>
      </c>
      <c r="H316" s="132">
        <v>0.35</v>
      </c>
      <c r="I316" s="132">
        <v>5.99</v>
      </c>
      <c r="J316" s="132">
        <v>79.930000000000007</v>
      </c>
      <c r="K316" s="132">
        <v>2.27</v>
      </c>
      <c r="L316" s="132">
        <v>312.56</v>
      </c>
      <c r="M316" s="132">
        <v>380.78</v>
      </c>
      <c r="N316" s="132">
        <v>92.09</v>
      </c>
      <c r="O316" s="132">
        <v>4.21</v>
      </c>
    </row>
    <row r="317" spans="1:15" x14ac:dyDescent="0.3">
      <c r="A317" s="162" t="s">
        <v>783</v>
      </c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</row>
    <row r="318" spans="1:15" x14ac:dyDescent="0.3">
      <c r="A318" s="155" t="s">
        <v>280</v>
      </c>
      <c r="B318" s="158" t="s">
        <v>43</v>
      </c>
      <c r="C318" s="153">
        <v>150</v>
      </c>
      <c r="D318" s="157">
        <v>0.6</v>
      </c>
      <c r="E318" s="157">
        <v>0.6</v>
      </c>
      <c r="F318" s="157">
        <v>14.7</v>
      </c>
      <c r="G318" s="157">
        <v>70.5</v>
      </c>
      <c r="H318" s="155">
        <v>0.05</v>
      </c>
      <c r="I318" s="153">
        <v>15</v>
      </c>
      <c r="J318" s="157">
        <v>7.5</v>
      </c>
      <c r="K318" s="157">
        <v>0.3</v>
      </c>
      <c r="L318" s="153">
        <v>24</v>
      </c>
      <c r="M318" s="157">
        <v>16.5</v>
      </c>
      <c r="N318" s="157">
        <v>13.5</v>
      </c>
      <c r="O318" s="157">
        <v>3.3</v>
      </c>
    </row>
    <row r="319" spans="1:15" x14ac:dyDescent="0.3">
      <c r="A319" s="155"/>
      <c r="B319" s="158" t="s">
        <v>227</v>
      </c>
      <c r="C319" s="153">
        <v>20</v>
      </c>
      <c r="D319" s="157">
        <v>1.5</v>
      </c>
      <c r="E319" s="155">
        <v>3.72</v>
      </c>
      <c r="F319" s="155">
        <v>8.26</v>
      </c>
      <c r="G319" s="155">
        <v>73.52</v>
      </c>
      <c r="H319" s="155">
        <v>0.03</v>
      </c>
      <c r="I319" s="155">
        <v>0.84</v>
      </c>
      <c r="J319" s="155">
        <v>41.99</v>
      </c>
      <c r="K319" s="155">
        <v>0.67</v>
      </c>
      <c r="L319" s="155">
        <v>22.14</v>
      </c>
      <c r="M319" s="155">
        <v>35.950000000000003</v>
      </c>
      <c r="N319" s="155">
        <v>21.69</v>
      </c>
      <c r="O319" s="155">
        <v>0.55000000000000004</v>
      </c>
    </row>
    <row r="320" spans="1:15" x14ac:dyDescent="0.3">
      <c r="A320" s="159" t="s">
        <v>784</v>
      </c>
      <c r="B320" s="160"/>
      <c r="C320" s="161">
        <v>170</v>
      </c>
      <c r="D320" s="155">
        <v>2.1</v>
      </c>
      <c r="E320" s="155">
        <v>4.32</v>
      </c>
      <c r="F320" s="155">
        <v>22.96</v>
      </c>
      <c r="G320" s="155">
        <v>144.02000000000001</v>
      </c>
      <c r="H320" s="155">
        <v>0.08</v>
      </c>
      <c r="I320" s="155">
        <v>15.84</v>
      </c>
      <c r="J320" s="155">
        <v>49.49</v>
      </c>
      <c r="K320" s="155">
        <v>0.97</v>
      </c>
      <c r="L320" s="155">
        <v>46.14</v>
      </c>
      <c r="M320" s="155">
        <v>52.45</v>
      </c>
      <c r="N320" s="155">
        <v>35.19</v>
      </c>
      <c r="O320" s="155">
        <v>3.85</v>
      </c>
    </row>
    <row r="321" spans="1:15" x14ac:dyDescent="0.3">
      <c r="A321" s="162" t="s">
        <v>11</v>
      </c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</row>
    <row r="322" spans="1:15" x14ac:dyDescent="0.3">
      <c r="A322" s="153" t="s">
        <v>695</v>
      </c>
      <c r="B322" s="158" t="s">
        <v>649</v>
      </c>
      <c r="C322" s="153">
        <v>60</v>
      </c>
      <c r="D322" s="155">
        <v>2.97</v>
      </c>
      <c r="E322" s="155">
        <v>4.3899999999999997</v>
      </c>
      <c r="F322" s="155">
        <v>6.15</v>
      </c>
      <c r="G322" s="155">
        <v>76.31</v>
      </c>
      <c r="H322" s="155">
        <v>7.0000000000000007E-2</v>
      </c>
      <c r="I322" s="155">
        <v>7.72</v>
      </c>
      <c r="J322" s="157">
        <v>106.5</v>
      </c>
      <c r="K322" s="155">
        <v>2.08</v>
      </c>
      <c r="L322" s="155">
        <v>13.19</v>
      </c>
      <c r="M322" s="155">
        <v>55.24</v>
      </c>
      <c r="N322" s="155">
        <v>21.82</v>
      </c>
      <c r="O322" s="155">
        <v>0.55000000000000004</v>
      </c>
    </row>
    <row r="323" spans="1:15" ht="28.5" customHeight="1" x14ac:dyDescent="0.3">
      <c r="A323" s="153" t="s">
        <v>282</v>
      </c>
      <c r="B323" s="158" t="s">
        <v>645</v>
      </c>
      <c r="C323" s="153">
        <v>225</v>
      </c>
      <c r="D323" s="155">
        <v>6.91</v>
      </c>
      <c r="E323" s="155">
        <v>5.57</v>
      </c>
      <c r="F323" s="155">
        <v>8.43</v>
      </c>
      <c r="G323" s="155">
        <v>112.1</v>
      </c>
      <c r="H323" s="155">
        <v>7.0000000000000007E-2</v>
      </c>
      <c r="I323" s="155">
        <v>16.64</v>
      </c>
      <c r="J323" s="155">
        <v>170.07999999999998</v>
      </c>
      <c r="K323" s="155">
        <v>2.0499999999999998</v>
      </c>
      <c r="L323" s="155">
        <v>38.230000000000004</v>
      </c>
      <c r="M323" s="155">
        <v>83.210000000000008</v>
      </c>
      <c r="N323" s="155">
        <v>38.92</v>
      </c>
      <c r="O323" s="155">
        <v>1.2</v>
      </c>
    </row>
    <row r="324" spans="1:15" ht="33" x14ac:dyDescent="0.3">
      <c r="A324" s="155" t="s">
        <v>706</v>
      </c>
      <c r="B324" s="158" t="s">
        <v>660</v>
      </c>
      <c r="C324" s="153">
        <v>110</v>
      </c>
      <c r="D324" s="155">
        <v>15.020000000000001</v>
      </c>
      <c r="E324" s="155">
        <v>8.58</v>
      </c>
      <c r="F324" s="155">
        <v>9.4700000000000006</v>
      </c>
      <c r="G324" s="155">
        <v>175.51</v>
      </c>
      <c r="H324" s="155">
        <v>0.51</v>
      </c>
      <c r="I324" s="155">
        <v>3.37</v>
      </c>
      <c r="J324" s="155">
        <v>3.47</v>
      </c>
      <c r="K324" s="155">
        <v>0.6</v>
      </c>
      <c r="L324" s="155">
        <v>20.260000000000002</v>
      </c>
      <c r="M324" s="155">
        <v>169.22</v>
      </c>
      <c r="N324" s="155">
        <v>25.76</v>
      </c>
      <c r="O324" s="155">
        <v>2.5999999999999996</v>
      </c>
    </row>
    <row r="325" spans="1:15" x14ac:dyDescent="0.3">
      <c r="A325" s="153" t="s">
        <v>291</v>
      </c>
      <c r="B325" s="158" t="s">
        <v>244</v>
      </c>
      <c r="C325" s="134">
        <v>150</v>
      </c>
      <c r="D325" s="132">
        <v>6.97</v>
      </c>
      <c r="E325" s="132">
        <v>5.44</v>
      </c>
      <c r="F325" s="132">
        <v>31.47</v>
      </c>
      <c r="G325" s="132">
        <v>202.45</v>
      </c>
      <c r="H325" s="132">
        <v>0.24</v>
      </c>
      <c r="I325" s="135"/>
      <c r="J325" s="133">
        <v>23.6</v>
      </c>
      <c r="K325" s="132">
        <v>0.49</v>
      </c>
      <c r="L325" s="132">
        <v>12.94</v>
      </c>
      <c r="M325" s="132">
        <v>165.55</v>
      </c>
      <c r="N325" s="132">
        <v>110.07</v>
      </c>
      <c r="O325" s="133">
        <v>3.7</v>
      </c>
    </row>
    <row r="326" spans="1:15" x14ac:dyDescent="0.3">
      <c r="A326" s="153" t="s">
        <v>678</v>
      </c>
      <c r="B326" s="158" t="s">
        <v>232</v>
      </c>
      <c r="C326" s="134">
        <v>200</v>
      </c>
      <c r="D326" s="132">
        <v>0.37</v>
      </c>
      <c r="E326" s="132">
        <v>0.02</v>
      </c>
      <c r="F326" s="132">
        <v>11.63</v>
      </c>
      <c r="G326" s="132">
        <v>49.41</v>
      </c>
      <c r="H326" s="135"/>
      <c r="I326" s="132">
        <v>0.34</v>
      </c>
      <c r="J326" s="132">
        <v>0.51</v>
      </c>
      <c r="K326" s="132">
        <v>0.17</v>
      </c>
      <c r="L326" s="132">
        <v>18.87</v>
      </c>
      <c r="M326" s="132">
        <v>13.09</v>
      </c>
      <c r="N326" s="133">
        <v>5.0999999999999996</v>
      </c>
      <c r="O326" s="132">
        <v>1.02</v>
      </c>
    </row>
    <row r="327" spans="1:15" x14ac:dyDescent="0.3">
      <c r="A327" s="157"/>
      <c r="B327" s="158" t="s">
        <v>70</v>
      </c>
      <c r="C327" s="134">
        <v>50</v>
      </c>
      <c r="D327" s="132">
        <v>2.4500000000000002</v>
      </c>
      <c r="E327" s="133">
        <v>0.5</v>
      </c>
      <c r="F327" s="133">
        <v>22.4</v>
      </c>
      <c r="G327" s="134">
        <v>105</v>
      </c>
      <c r="H327" s="132">
        <v>0.05</v>
      </c>
      <c r="I327" s="135"/>
      <c r="J327" s="135"/>
      <c r="K327" s="132">
        <v>0.35</v>
      </c>
      <c r="L327" s="134">
        <v>9</v>
      </c>
      <c r="M327" s="134">
        <v>46</v>
      </c>
      <c r="N327" s="134">
        <v>10</v>
      </c>
      <c r="O327" s="132">
        <v>1.45</v>
      </c>
    </row>
    <row r="328" spans="1:15" x14ac:dyDescent="0.3">
      <c r="A328" s="159" t="s">
        <v>44</v>
      </c>
      <c r="B328" s="160"/>
      <c r="C328" s="136">
        <v>795</v>
      </c>
      <c r="D328" s="132">
        <v>34.69</v>
      </c>
      <c r="E328" s="132">
        <v>24.5</v>
      </c>
      <c r="F328" s="132">
        <v>89.55</v>
      </c>
      <c r="G328" s="132">
        <v>720.78</v>
      </c>
      <c r="H328" s="132">
        <v>0.94</v>
      </c>
      <c r="I328" s="132">
        <v>28.07</v>
      </c>
      <c r="J328" s="132">
        <v>304.16000000000003</v>
      </c>
      <c r="K328" s="132">
        <v>5.74</v>
      </c>
      <c r="L328" s="132">
        <v>112.49</v>
      </c>
      <c r="M328" s="132">
        <v>532.30999999999995</v>
      </c>
      <c r="N328" s="132">
        <v>211.67</v>
      </c>
      <c r="O328" s="132">
        <v>10.52</v>
      </c>
    </row>
    <row r="329" spans="1:15" x14ac:dyDescent="0.3">
      <c r="A329" s="162" t="s">
        <v>785</v>
      </c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</row>
    <row r="330" spans="1:15" x14ac:dyDescent="0.3">
      <c r="A330" s="155" t="s">
        <v>280</v>
      </c>
      <c r="B330" s="158" t="s">
        <v>43</v>
      </c>
      <c r="C330" s="134">
        <v>150</v>
      </c>
      <c r="D330" s="133">
        <v>0.6</v>
      </c>
      <c r="E330" s="133">
        <v>0.6</v>
      </c>
      <c r="F330" s="133">
        <v>14.7</v>
      </c>
      <c r="G330" s="133">
        <v>70.5</v>
      </c>
      <c r="H330" s="132">
        <v>0.05</v>
      </c>
      <c r="I330" s="134">
        <v>15</v>
      </c>
      <c r="J330" s="133">
        <v>7.5</v>
      </c>
      <c r="K330" s="133">
        <v>0.3</v>
      </c>
      <c r="L330" s="134">
        <v>24</v>
      </c>
      <c r="M330" s="133">
        <v>16.5</v>
      </c>
      <c r="N330" s="133">
        <v>13.5</v>
      </c>
      <c r="O330" s="133">
        <v>3.3</v>
      </c>
    </row>
    <row r="331" spans="1:15" x14ac:dyDescent="0.3">
      <c r="A331" s="163"/>
      <c r="B331" s="158" t="s">
        <v>639</v>
      </c>
      <c r="C331" s="134">
        <v>200</v>
      </c>
      <c r="D331" s="134">
        <v>6</v>
      </c>
      <c r="E331" s="134">
        <v>2</v>
      </c>
      <c r="F331" s="134">
        <v>8</v>
      </c>
      <c r="G331" s="134">
        <v>80</v>
      </c>
      <c r="H331" s="132">
        <v>0.08</v>
      </c>
      <c r="I331" s="133">
        <v>1.4</v>
      </c>
      <c r="J331" s="135"/>
      <c r="K331" s="135"/>
      <c r="L331" s="134">
        <v>240</v>
      </c>
      <c r="M331" s="134">
        <v>180</v>
      </c>
      <c r="N331" s="134">
        <v>28</v>
      </c>
      <c r="O331" s="133">
        <v>0.2</v>
      </c>
    </row>
    <row r="332" spans="1:15" x14ac:dyDescent="0.3">
      <c r="A332" s="159" t="s">
        <v>786</v>
      </c>
      <c r="B332" s="160"/>
      <c r="C332" s="136">
        <v>350</v>
      </c>
      <c r="D332" s="132">
        <v>6.6</v>
      </c>
      <c r="E332" s="132">
        <v>2.6</v>
      </c>
      <c r="F332" s="132">
        <v>22.7</v>
      </c>
      <c r="G332" s="133">
        <v>150.5</v>
      </c>
      <c r="H332" s="132">
        <v>0.13</v>
      </c>
      <c r="I332" s="133">
        <v>16.399999999999999</v>
      </c>
      <c r="J332" s="133">
        <v>7.5</v>
      </c>
      <c r="K332" s="133">
        <v>0.3</v>
      </c>
      <c r="L332" s="134">
        <v>264</v>
      </c>
      <c r="M332" s="133">
        <v>196.5</v>
      </c>
      <c r="N332" s="133">
        <v>41.5</v>
      </c>
      <c r="O332" s="133">
        <v>3.5</v>
      </c>
    </row>
    <row r="333" spans="1:15" x14ac:dyDescent="0.3">
      <c r="A333" s="159" t="s">
        <v>45</v>
      </c>
      <c r="B333" s="160"/>
      <c r="C333" s="137">
        <v>1830</v>
      </c>
      <c r="D333" s="132">
        <v>63.61</v>
      </c>
      <c r="E333" s="132">
        <v>46.43</v>
      </c>
      <c r="F333" s="132">
        <v>195.22</v>
      </c>
      <c r="G333" s="132">
        <v>1475.34</v>
      </c>
      <c r="H333" s="133">
        <v>1.5</v>
      </c>
      <c r="I333" s="133">
        <v>66.3</v>
      </c>
      <c r="J333" s="132">
        <v>441.08</v>
      </c>
      <c r="K333" s="132">
        <v>9.2799999999999994</v>
      </c>
      <c r="L333" s="132">
        <v>735.19</v>
      </c>
      <c r="M333" s="132">
        <v>1162.04</v>
      </c>
      <c r="N333" s="132">
        <v>380.45</v>
      </c>
      <c r="O333" s="132">
        <v>22.08</v>
      </c>
    </row>
    <row r="334" spans="1:15" s="141" customFormat="1" x14ac:dyDescent="0.3">
      <c r="A334" s="142" t="s">
        <v>155</v>
      </c>
      <c r="B334" s="143" t="s">
        <v>156</v>
      </c>
      <c r="C334" s="164"/>
      <c r="D334" s="164"/>
      <c r="E334" s="164"/>
      <c r="F334" s="164"/>
      <c r="G334" s="164"/>
      <c r="H334" s="164"/>
      <c r="I334" s="164"/>
      <c r="J334" s="165"/>
      <c r="K334" s="165"/>
      <c r="L334" s="165"/>
      <c r="M334" s="165"/>
      <c r="N334" s="165"/>
      <c r="O334" s="165"/>
    </row>
    <row r="335" spans="1:15" s="141" customFormat="1" x14ac:dyDescent="0.3">
      <c r="A335" s="142" t="s">
        <v>157</v>
      </c>
      <c r="B335" s="143" t="s">
        <v>158</v>
      </c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</row>
    <row r="336" spans="1:15" s="141" customFormat="1" ht="15" customHeight="1" x14ac:dyDescent="0.3">
      <c r="A336" s="147" t="s">
        <v>20</v>
      </c>
      <c r="B336" s="148" t="s">
        <v>46</v>
      </c>
      <c r="C336" s="164"/>
      <c r="D336" s="147"/>
      <c r="E336" s="164"/>
      <c r="F336" s="167"/>
      <c r="G336" s="167"/>
      <c r="H336" s="147"/>
      <c r="I336" s="147"/>
      <c r="J336" s="168"/>
      <c r="K336" s="168"/>
      <c r="L336" s="168"/>
      <c r="M336" s="168"/>
      <c r="N336" s="168"/>
      <c r="O336" s="168"/>
    </row>
    <row r="337" spans="1:15" s="141" customFormat="1" x14ac:dyDescent="0.3">
      <c r="A337" s="147" t="s">
        <v>22</v>
      </c>
      <c r="B337" s="148">
        <v>3</v>
      </c>
      <c r="C337" s="147"/>
      <c r="D337" s="147"/>
      <c r="E337" s="164"/>
      <c r="F337" s="164"/>
      <c r="G337" s="164"/>
      <c r="H337" s="147"/>
      <c r="I337" s="147"/>
      <c r="J337" s="164"/>
      <c r="K337" s="164"/>
      <c r="L337" s="164"/>
      <c r="M337" s="164"/>
      <c r="N337" s="164"/>
      <c r="O337" s="164"/>
    </row>
    <row r="338" spans="1:15" ht="16.5" customHeight="1" x14ac:dyDescent="0.3">
      <c r="A338" s="241" t="s">
        <v>23</v>
      </c>
      <c r="B338" s="241" t="s">
        <v>24</v>
      </c>
      <c r="C338" s="241" t="s">
        <v>25</v>
      </c>
      <c r="D338" s="244" t="s">
        <v>26</v>
      </c>
      <c r="E338" s="244"/>
      <c r="F338" s="244"/>
      <c r="G338" s="241" t="s">
        <v>27</v>
      </c>
      <c r="H338" s="244" t="s">
        <v>28</v>
      </c>
      <c r="I338" s="244"/>
      <c r="J338" s="244"/>
      <c r="K338" s="244"/>
      <c r="L338" s="244" t="s">
        <v>29</v>
      </c>
      <c r="M338" s="244"/>
      <c r="N338" s="244"/>
      <c r="O338" s="244"/>
    </row>
    <row r="339" spans="1:15" x14ac:dyDescent="0.3">
      <c r="A339" s="242"/>
      <c r="B339" s="243"/>
      <c r="C339" s="242"/>
      <c r="D339" s="149" t="s">
        <v>30</v>
      </c>
      <c r="E339" s="149" t="s">
        <v>31</v>
      </c>
      <c r="F339" s="149" t="s">
        <v>32</v>
      </c>
      <c r="G339" s="242"/>
      <c r="H339" s="149" t="s">
        <v>33</v>
      </c>
      <c r="I339" s="149" t="s">
        <v>34</v>
      </c>
      <c r="J339" s="149" t="s">
        <v>35</v>
      </c>
      <c r="K339" s="149" t="s">
        <v>36</v>
      </c>
      <c r="L339" s="149" t="s">
        <v>37</v>
      </c>
      <c r="M339" s="149" t="s">
        <v>38</v>
      </c>
      <c r="N339" s="149" t="s">
        <v>39</v>
      </c>
      <c r="O339" s="149" t="s">
        <v>40</v>
      </c>
    </row>
    <row r="340" spans="1:15" x14ac:dyDescent="0.3">
      <c r="A340" s="151">
        <v>1</v>
      </c>
      <c r="B340" s="151">
        <v>2</v>
      </c>
      <c r="C340" s="151">
        <v>3</v>
      </c>
      <c r="D340" s="151">
        <v>4</v>
      </c>
      <c r="E340" s="151">
        <v>5</v>
      </c>
      <c r="F340" s="151">
        <v>6</v>
      </c>
      <c r="G340" s="151">
        <v>7</v>
      </c>
      <c r="H340" s="151">
        <v>8</v>
      </c>
      <c r="I340" s="151">
        <v>9</v>
      </c>
      <c r="J340" s="151">
        <v>10</v>
      </c>
      <c r="K340" s="151">
        <v>11</v>
      </c>
      <c r="L340" s="151">
        <v>12</v>
      </c>
      <c r="M340" s="151">
        <v>13</v>
      </c>
      <c r="N340" s="151">
        <v>14</v>
      </c>
      <c r="O340" s="151">
        <v>15</v>
      </c>
    </row>
    <row r="341" spans="1:15" x14ac:dyDescent="0.3">
      <c r="A341" s="162" t="s">
        <v>0</v>
      </c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</row>
    <row r="342" spans="1:15" x14ac:dyDescent="0.3">
      <c r="A342" s="155" t="s">
        <v>680</v>
      </c>
      <c r="B342" s="158" t="s">
        <v>640</v>
      </c>
      <c r="C342" s="153">
        <v>200</v>
      </c>
      <c r="D342" s="157">
        <v>31.669999999999998</v>
      </c>
      <c r="E342" s="157">
        <v>11.26</v>
      </c>
      <c r="F342" s="157">
        <v>24.61</v>
      </c>
      <c r="G342" s="157">
        <v>333.40999999999997</v>
      </c>
      <c r="H342" s="157">
        <v>0.13999999999999999</v>
      </c>
      <c r="I342" s="157">
        <v>8.18</v>
      </c>
      <c r="J342" s="157">
        <v>44.88</v>
      </c>
      <c r="K342" s="157">
        <v>1.6099999999999999</v>
      </c>
      <c r="L342" s="157">
        <v>253.94</v>
      </c>
      <c r="M342" s="157">
        <v>384.76</v>
      </c>
      <c r="N342" s="157">
        <v>66.44</v>
      </c>
      <c r="O342" s="157">
        <v>1.52</v>
      </c>
    </row>
    <row r="343" spans="1:15" x14ac:dyDescent="0.3">
      <c r="A343" s="155" t="s">
        <v>681</v>
      </c>
      <c r="B343" s="158" t="s">
        <v>334</v>
      </c>
      <c r="C343" s="153">
        <v>200</v>
      </c>
      <c r="D343" s="155">
        <v>1.88</v>
      </c>
      <c r="E343" s="155">
        <v>0.86</v>
      </c>
      <c r="F343" s="155">
        <v>4.3600000000000003</v>
      </c>
      <c r="G343" s="155">
        <v>33.119999999999997</v>
      </c>
      <c r="H343" s="155">
        <v>0.02</v>
      </c>
      <c r="I343" s="155">
        <v>0.83</v>
      </c>
      <c r="J343" s="157">
        <v>6.1</v>
      </c>
      <c r="K343" s="156"/>
      <c r="L343" s="155">
        <v>72.150000000000006</v>
      </c>
      <c r="M343" s="155">
        <v>58.64</v>
      </c>
      <c r="N343" s="155">
        <v>12.24</v>
      </c>
      <c r="O343" s="155">
        <v>0.88</v>
      </c>
    </row>
    <row r="344" spans="1:15" x14ac:dyDescent="0.3">
      <c r="A344" s="155"/>
      <c r="B344" s="158" t="s">
        <v>224</v>
      </c>
      <c r="C344" s="153">
        <v>40</v>
      </c>
      <c r="D344" s="155">
        <v>2.64</v>
      </c>
      <c r="E344" s="155">
        <v>0.48</v>
      </c>
      <c r="F344" s="155">
        <v>15.86</v>
      </c>
      <c r="G344" s="157">
        <v>79.2</v>
      </c>
      <c r="H344" s="155">
        <v>7.0000000000000007E-2</v>
      </c>
      <c r="I344" s="156"/>
      <c r="J344" s="156"/>
      <c r="K344" s="155">
        <v>0.56000000000000005</v>
      </c>
      <c r="L344" s="157">
        <v>11.6</v>
      </c>
      <c r="M344" s="153">
        <v>60</v>
      </c>
      <c r="N344" s="157">
        <v>18.8</v>
      </c>
      <c r="O344" s="155">
        <v>1.56</v>
      </c>
    </row>
    <row r="345" spans="1:15" x14ac:dyDescent="0.3">
      <c r="A345" s="159" t="s">
        <v>636</v>
      </c>
      <c r="B345" s="160"/>
      <c r="C345" s="161">
        <v>440</v>
      </c>
      <c r="D345" s="155">
        <v>36.19</v>
      </c>
      <c r="E345" s="155">
        <v>12.6</v>
      </c>
      <c r="F345" s="155">
        <v>44.83</v>
      </c>
      <c r="G345" s="155">
        <v>445.73</v>
      </c>
      <c r="H345" s="155">
        <v>0.23</v>
      </c>
      <c r="I345" s="155">
        <v>9.01</v>
      </c>
      <c r="J345" s="155">
        <v>50.98</v>
      </c>
      <c r="K345" s="155">
        <v>2.17</v>
      </c>
      <c r="L345" s="155">
        <v>337.69</v>
      </c>
      <c r="M345" s="157">
        <v>503.4</v>
      </c>
      <c r="N345" s="155">
        <v>97.48</v>
      </c>
      <c r="O345" s="155">
        <v>3.96</v>
      </c>
    </row>
    <row r="346" spans="1:15" x14ac:dyDescent="0.3">
      <c r="A346" s="162" t="s">
        <v>783</v>
      </c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</row>
    <row r="347" spans="1:15" x14ac:dyDescent="0.3">
      <c r="A347" s="155" t="s">
        <v>280</v>
      </c>
      <c r="B347" s="158" t="s">
        <v>43</v>
      </c>
      <c r="C347" s="153">
        <v>150</v>
      </c>
      <c r="D347" s="157">
        <v>0.6</v>
      </c>
      <c r="E347" s="157">
        <v>0.6</v>
      </c>
      <c r="F347" s="157">
        <v>14.7</v>
      </c>
      <c r="G347" s="157">
        <v>70.5</v>
      </c>
      <c r="H347" s="155">
        <v>0.05</v>
      </c>
      <c r="I347" s="153">
        <v>15</v>
      </c>
      <c r="J347" s="157">
        <v>7.5</v>
      </c>
      <c r="K347" s="157">
        <v>0.3</v>
      </c>
      <c r="L347" s="153">
        <v>24</v>
      </c>
      <c r="M347" s="157">
        <v>16.5</v>
      </c>
      <c r="N347" s="157">
        <v>13.5</v>
      </c>
      <c r="O347" s="157">
        <v>3.3</v>
      </c>
    </row>
    <row r="348" spans="1:15" x14ac:dyDescent="0.3">
      <c r="A348" s="155"/>
      <c r="B348" s="158" t="s">
        <v>227</v>
      </c>
      <c r="C348" s="153">
        <v>20</v>
      </c>
      <c r="D348" s="157">
        <v>1.5</v>
      </c>
      <c r="E348" s="155">
        <v>3.72</v>
      </c>
      <c r="F348" s="155">
        <v>8.26</v>
      </c>
      <c r="G348" s="155">
        <v>73.52</v>
      </c>
      <c r="H348" s="155">
        <v>0.03</v>
      </c>
      <c r="I348" s="155">
        <v>0.84</v>
      </c>
      <c r="J348" s="155">
        <v>41.99</v>
      </c>
      <c r="K348" s="155">
        <v>0.67</v>
      </c>
      <c r="L348" s="155">
        <v>22.14</v>
      </c>
      <c r="M348" s="155">
        <v>35.950000000000003</v>
      </c>
      <c r="N348" s="155">
        <v>21.69</v>
      </c>
      <c r="O348" s="155">
        <v>0.55000000000000004</v>
      </c>
    </row>
    <row r="349" spans="1:15" x14ac:dyDescent="0.3">
      <c r="A349" s="159" t="s">
        <v>784</v>
      </c>
      <c r="B349" s="160"/>
      <c r="C349" s="161">
        <v>170</v>
      </c>
      <c r="D349" s="155">
        <v>2.1</v>
      </c>
      <c r="E349" s="155">
        <v>4.32</v>
      </c>
      <c r="F349" s="155">
        <v>22.96</v>
      </c>
      <c r="G349" s="155">
        <v>144.02000000000001</v>
      </c>
      <c r="H349" s="155">
        <v>0.08</v>
      </c>
      <c r="I349" s="155">
        <v>15.84</v>
      </c>
      <c r="J349" s="155">
        <v>49.49</v>
      </c>
      <c r="K349" s="155">
        <v>0.97</v>
      </c>
      <c r="L349" s="155">
        <v>46.14</v>
      </c>
      <c r="M349" s="155">
        <v>52.45</v>
      </c>
      <c r="N349" s="155">
        <v>35.19</v>
      </c>
      <c r="O349" s="155">
        <v>3.85</v>
      </c>
    </row>
    <row r="350" spans="1:15" x14ac:dyDescent="0.3">
      <c r="A350" s="162" t="s">
        <v>11</v>
      </c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</row>
    <row r="351" spans="1:15" x14ac:dyDescent="0.3">
      <c r="A351" s="153" t="s">
        <v>707</v>
      </c>
      <c r="B351" s="158" t="s">
        <v>661</v>
      </c>
      <c r="C351" s="153">
        <v>60</v>
      </c>
      <c r="D351" s="155">
        <v>0.78</v>
      </c>
      <c r="E351" s="155">
        <v>4.29</v>
      </c>
      <c r="F351" s="157">
        <v>4.9000000000000004</v>
      </c>
      <c r="G351" s="155">
        <v>61.67</v>
      </c>
      <c r="H351" s="155">
        <v>0.03</v>
      </c>
      <c r="I351" s="155">
        <v>5.19</v>
      </c>
      <c r="J351" s="155">
        <v>141.36000000000001</v>
      </c>
      <c r="K351" s="157">
        <v>1.5</v>
      </c>
      <c r="L351" s="155">
        <v>16.96</v>
      </c>
      <c r="M351" s="155">
        <v>28.46</v>
      </c>
      <c r="N351" s="155">
        <v>30.47</v>
      </c>
      <c r="O351" s="155">
        <v>2.34</v>
      </c>
    </row>
    <row r="352" spans="1:15" ht="30" customHeight="1" x14ac:dyDescent="0.3">
      <c r="A352" s="157" t="s">
        <v>287</v>
      </c>
      <c r="B352" s="158" t="s">
        <v>662</v>
      </c>
      <c r="C352" s="153">
        <v>220</v>
      </c>
      <c r="D352" s="155">
        <v>5.24</v>
      </c>
      <c r="E352" s="155">
        <v>5.99</v>
      </c>
      <c r="F352" s="155">
        <v>9.23</v>
      </c>
      <c r="G352" s="155">
        <v>112.28</v>
      </c>
      <c r="H352" s="155">
        <v>0.2</v>
      </c>
      <c r="I352" s="155">
        <v>17.790000000000003</v>
      </c>
      <c r="J352" s="155">
        <v>188.24</v>
      </c>
      <c r="K352" s="155">
        <v>1.47</v>
      </c>
      <c r="L352" s="155">
        <v>31.959999999999997</v>
      </c>
      <c r="M352" s="155">
        <v>82.23</v>
      </c>
      <c r="N352" s="155">
        <v>22.55</v>
      </c>
      <c r="O352" s="155">
        <v>1.17</v>
      </c>
    </row>
    <row r="353" spans="1:15" ht="33" x14ac:dyDescent="0.3">
      <c r="A353" s="155" t="s">
        <v>284</v>
      </c>
      <c r="B353" s="158" t="s">
        <v>498</v>
      </c>
      <c r="C353" s="153">
        <v>110</v>
      </c>
      <c r="D353" s="155">
        <v>20.18</v>
      </c>
      <c r="E353" s="155">
        <v>10.430000000000001</v>
      </c>
      <c r="F353" s="155">
        <v>1.33</v>
      </c>
      <c r="G353" s="155">
        <v>175.62</v>
      </c>
      <c r="H353" s="155">
        <v>9.9999999999999992E-2</v>
      </c>
      <c r="I353" s="155">
        <v>0.63</v>
      </c>
      <c r="J353" s="155">
        <v>18.87</v>
      </c>
      <c r="K353" s="155">
        <v>0.47</v>
      </c>
      <c r="L353" s="155">
        <v>16.09</v>
      </c>
      <c r="M353" s="155">
        <v>188.5</v>
      </c>
      <c r="N353" s="155">
        <v>22.55</v>
      </c>
      <c r="O353" s="155">
        <v>0.88</v>
      </c>
    </row>
    <row r="354" spans="1:15" x14ac:dyDescent="0.3">
      <c r="A354" s="153" t="s">
        <v>283</v>
      </c>
      <c r="B354" s="158" t="s">
        <v>231</v>
      </c>
      <c r="C354" s="134">
        <v>150</v>
      </c>
      <c r="D354" s="132">
        <v>3.04</v>
      </c>
      <c r="E354" s="132">
        <v>4.2300000000000004</v>
      </c>
      <c r="F354" s="132">
        <v>24.52</v>
      </c>
      <c r="G354" s="132">
        <v>148.55000000000001</v>
      </c>
      <c r="H354" s="132">
        <v>0.18</v>
      </c>
      <c r="I354" s="134">
        <v>30</v>
      </c>
      <c r="J354" s="134">
        <v>27</v>
      </c>
      <c r="K354" s="133">
        <v>0.2</v>
      </c>
      <c r="L354" s="133">
        <v>16.2</v>
      </c>
      <c r="M354" s="133">
        <v>88.5</v>
      </c>
      <c r="N354" s="132">
        <v>34.53</v>
      </c>
      <c r="O354" s="132">
        <v>1.36</v>
      </c>
    </row>
    <row r="355" spans="1:15" x14ac:dyDescent="0.3">
      <c r="A355" s="153" t="s">
        <v>689</v>
      </c>
      <c r="B355" s="158" t="s">
        <v>238</v>
      </c>
      <c r="C355" s="134">
        <v>200</v>
      </c>
      <c r="D355" s="132">
        <v>0.16</v>
      </c>
      <c r="E355" s="132">
        <v>0.16</v>
      </c>
      <c r="F355" s="132">
        <v>5.52</v>
      </c>
      <c r="G355" s="133">
        <v>25.2</v>
      </c>
      <c r="H355" s="132">
        <v>0.01</v>
      </c>
      <c r="I355" s="134">
        <v>4</v>
      </c>
      <c r="J355" s="134">
        <v>2</v>
      </c>
      <c r="K355" s="132">
        <v>0.08</v>
      </c>
      <c r="L355" s="133">
        <v>6.4</v>
      </c>
      <c r="M355" s="133">
        <v>4.4000000000000004</v>
      </c>
      <c r="N355" s="133">
        <v>3.6</v>
      </c>
      <c r="O355" s="132">
        <v>0.88</v>
      </c>
    </row>
    <row r="356" spans="1:15" x14ac:dyDescent="0.3">
      <c r="A356" s="157"/>
      <c r="B356" s="158" t="s">
        <v>70</v>
      </c>
      <c r="C356" s="134">
        <v>60</v>
      </c>
      <c r="D356" s="132">
        <v>2.94</v>
      </c>
      <c r="E356" s="133">
        <v>0.6</v>
      </c>
      <c r="F356" s="132">
        <v>26.88</v>
      </c>
      <c r="G356" s="134">
        <v>126</v>
      </c>
      <c r="H356" s="132">
        <v>0.05</v>
      </c>
      <c r="I356" s="135"/>
      <c r="J356" s="135"/>
      <c r="K356" s="132">
        <v>0.42</v>
      </c>
      <c r="L356" s="133">
        <v>10.8</v>
      </c>
      <c r="M356" s="133">
        <v>55.2</v>
      </c>
      <c r="N356" s="134">
        <v>12</v>
      </c>
      <c r="O356" s="132">
        <v>1.74</v>
      </c>
    </row>
    <row r="357" spans="1:15" x14ac:dyDescent="0.3">
      <c r="A357" s="159" t="s">
        <v>44</v>
      </c>
      <c r="B357" s="160"/>
      <c r="C357" s="136">
        <v>800</v>
      </c>
      <c r="D357" s="132">
        <v>32.340000000000003</v>
      </c>
      <c r="E357" s="132">
        <v>25.7</v>
      </c>
      <c r="F357" s="132">
        <v>72.38</v>
      </c>
      <c r="G357" s="132">
        <v>649.32000000000005</v>
      </c>
      <c r="H357" s="132">
        <v>0.56999999999999995</v>
      </c>
      <c r="I357" s="132">
        <v>57.61</v>
      </c>
      <c r="J357" s="132">
        <v>377.47</v>
      </c>
      <c r="K357" s="132">
        <v>4.1399999999999997</v>
      </c>
      <c r="L357" s="132">
        <v>98.41</v>
      </c>
      <c r="M357" s="132">
        <v>447.29</v>
      </c>
      <c r="N357" s="133">
        <v>125.7</v>
      </c>
      <c r="O357" s="132">
        <v>8.3699999999999992</v>
      </c>
    </row>
    <row r="358" spans="1:15" x14ac:dyDescent="0.3">
      <c r="A358" s="162" t="s">
        <v>785</v>
      </c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</row>
    <row r="359" spans="1:15" x14ac:dyDescent="0.3">
      <c r="A359" s="155" t="s">
        <v>280</v>
      </c>
      <c r="B359" s="158" t="s">
        <v>43</v>
      </c>
      <c r="C359" s="134">
        <v>150</v>
      </c>
      <c r="D359" s="133">
        <v>0.6</v>
      </c>
      <c r="E359" s="133">
        <v>0.6</v>
      </c>
      <c r="F359" s="133">
        <v>14.7</v>
      </c>
      <c r="G359" s="133">
        <v>70.5</v>
      </c>
      <c r="H359" s="132">
        <v>0.05</v>
      </c>
      <c r="I359" s="134">
        <v>15</v>
      </c>
      <c r="J359" s="133">
        <v>7.5</v>
      </c>
      <c r="K359" s="133">
        <v>0.3</v>
      </c>
      <c r="L359" s="134">
        <v>24</v>
      </c>
      <c r="M359" s="133">
        <v>16.5</v>
      </c>
      <c r="N359" s="133">
        <v>13.5</v>
      </c>
      <c r="O359" s="133">
        <v>3.3</v>
      </c>
    </row>
    <row r="360" spans="1:15" x14ac:dyDescent="0.3">
      <c r="A360" s="163"/>
      <c r="B360" s="158" t="s">
        <v>639</v>
      </c>
      <c r="C360" s="134">
        <v>200</v>
      </c>
      <c r="D360" s="134">
        <v>6</v>
      </c>
      <c r="E360" s="134">
        <v>2</v>
      </c>
      <c r="F360" s="134">
        <v>8</v>
      </c>
      <c r="G360" s="134">
        <v>80</v>
      </c>
      <c r="H360" s="132">
        <v>0.08</v>
      </c>
      <c r="I360" s="133">
        <v>1.4</v>
      </c>
      <c r="J360" s="135"/>
      <c r="K360" s="135"/>
      <c r="L360" s="134">
        <v>240</v>
      </c>
      <c r="M360" s="134">
        <v>180</v>
      </c>
      <c r="N360" s="134">
        <v>28</v>
      </c>
      <c r="O360" s="133">
        <v>0.2</v>
      </c>
    </row>
    <row r="361" spans="1:15" x14ac:dyDescent="0.3">
      <c r="A361" s="159" t="s">
        <v>786</v>
      </c>
      <c r="B361" s="160"/>
      <c r="C361" s="136">
        <v>350</v>
      </c>
      <c r="D361" s="132">
        <v>6.6</v>
      </c>
      <c r="E361" s="132">
        <v>2.6</v>
      </c>
      <c r="F361" s="132">
        <v>22.7</v>
      </c>
      <c r="G361" s="133">
        <v>150.5</v>
      </c>
      <c r="H361" s="132">
        <v>0.13</v>
      </c>
      <c r="I361" s="133">
        <v>16.399999999999999</v>
      </c>
      <c r="J361" s="133">
        <v>7.5</v>
      </c>
      <c r="K361" s="133">
        <v>0.3</v>
      </c>
      <c r="L361" s="134">
        <v>264</v>
      </c>
      <c r="M361" s="133">
        <v>196.5</v>
      </c>
      <c r="N361" s="133">
        <v>41.5</v>
      </c>
      <c r="O361" s="133">
        <v>3.5</v>
      </c>
    </row>
    <row r="362" spans="1:15" x14ac:dyDescent="0.3">
      <c r="A362" s="159" t="s">
        <v>45</v>
      </c>
      <c r="B362" s="160"/>
      <c r="C362" s="137">
        <v>1760</v>
      </c>
      <c r="D362" s="132">
        <v>77.23</v>
      </c>
      <c r="E362" s="132">
        <v>45.22</v>
      </c>
      <c r="F362" s="132">
        <v>162.87</v>
      </c>
      <c r="G362" s="132">
        <v>1389.57</v>
      </c>
      <c r="H362" s="132">
        <v>1.01</v>
      </c>
      <c r="I362" s="132">
        <v>98.86</v>
      </c>
      <c r="J362" s="132">
        <v>485.44</v>
      </c>
      <c r="K362" s="132">
        <v>7.58</v>
      </c>
      <c r="L362" s="132">
        <v>746.24</v>
      </c>
      <c r="M362" s="132">
        <v>1199.6400000000001</v>
      </c>
      <c r="N362" s="132">
        <v>299.87</v>
      </c>
      <c r="O362" s="132">
        <v>19.68</v>
      </c>
    </row>
    <row r="363" spans="1:15" s="141" customFormat="1" x14ac:dyDescent="0.3">
      <c r="A363" s="142" t="s">
        <v>155</v>
      </c>
      <c r="B363" s="143" t="s">
        <v>156</v>
      </c>
      <c r="C363" s="164"/>
      <c r="D363" s="164"/>
      <c r="E363" s="164"/>
      <c r="F363" s="164"/>
      <c r="G363" s="164"/>
      <c r="H363" s="164"/>
      <c r="I363" s="164"/>
      <c r="J363" s="165"/>
      <c r="K363" s="165"/>
      <c r="L363" s="165"/>
      <c r="M363" s="165"/>
      <c r="N363" s="165"/>
      <c r="O363" s="165"/>
    </row>
    <row r="364" spans="1:15" s="141" customFormat="1" x14ac:dyDescent="0.3">
      <c r="A364" s="142" t="s">
        <v>157</v>
      </c>
      <c r="B364" s="143" t="s">
        <v>158</v>
      </c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</row>
    <row r="365" spans="1:15" s="141" customFormat="1" ht="15" customHeight="1" x14ac:dyDescent="0.3">
      <c r="A365" s="147" t="s">
        <v>20</v>
      </c>
      <c r="B365" s="148" t="s">
        <v>47</v>
      </c>
      <c r="C365" s="164"/>
      <c r="D365" s="147"/>
      <c r="E365" s="164"/>
      <c r="F365" s="167"/>
      <c r="G365" s="167"/>
      <c r="H365" s="147"/>
      <c r="I365" s="147"/>
      <c r="J365" s="168"/>
      <c r="K365" s="168"/>
      <c r="L365" s="168"/>
      <c r="M365" s="168"/>
      <c r="N365" s="168"/>
      <c r="O365" s="168"/>
    </row>
    <row r="366" spans="1:15" s="141" customFormat="1" x14ac:dyDescent="0.3">
      <c r="A366" s="147" t="s">
        <v>22</v>
      </c>
      <c r="B366" s="148">
        <v>3</v>
      </c>
      <c r="C366" s="147"/>
      <c r="D366" s="147"/>
      <c r="E366" s="164"/>
      <c r="F366" s="164"/>
      <c r="G366" s="164"/>
      <c r="H366" s="147"/>
      <c r="I366" s="147"/>
      <c r="J366" s="164"/>
      <c r="K366" s="164"/>
      <c r="L366" s="164"/>
      <c r="M366" s="164"/>
      <c r="N366" s="164"/>
      <c r="O366" s="164"/>
    </row>
    <row r="367" spans="1:15" ht="16.5" customHeight="1" x14ac:dyDescent="0.3">
      <c r="A367" s="241" t="s">
        <v>23</v>
      </c>
      <c r="B367" s="241" t="s">
        <v>24</v>
      </c>
      <c r="C367" s="241" t="s">
        <v>25</v>
      </c>
      <c r="D367" s="244" t="s">
        <v>26</v>
      </c>
      <c r="E367" s="244"/>
      <c r="F367" s="244"/>
      <c r="G367" s="241" t="s">
        <v>27</v>
      </c>
      <c r="H367" s="244" t="s">
        <v>28</v>
      </c>
      <c r="I367" s="244"/>
      <c r="J367" s="244"/>
      <c r="K367" s="244"/>
      <c r="L367" s="244" t="s">
        <v>29</v>
      </c>
      <c r="M367" s="244"/>
      <c r="N367" s="244"/>
      <c r="O367" s="244"/>
    </row>
    <row r="368" spans="1:15" x14ac:dyDescent="0.3">
      <c r="A368" s="242"/>
      <c r="B368" s="243"/>
      <c r="C368" s="242"/>
      <c r="D368" s="149" t="s">
        <v>30</v>
      </c>
      <c r="E368" s="149" t="s">
        <v>31</v>
      </c>
      <c r="F368" s="149" t="s">
        <v>32</v>
      </c>
      <c r="G368" s="242"/>
      <c r="H368" s="149" t="s">
        <v>33</v>
      </c>
      <c r="I368" s="149" t="s">
        <v>34</v>
      </c>
      <c r="J368" s="149" t="s">
        <v>35</v>
      </c>
      <c r="K368" s="149" t="s">
        <v>36</v>
      </c>
      <c r="L368" s="149" t="s">
        <v>37</v>
      </c>
      <c r="M368" s="149" t="s">
        <v>38</v>
      </c>
      <c r="N368" s="149" t="s">
        <v>39</v>
      </c>
      <c r="O368" s="149" t="s">
        <v>40</v>
      </c>
    </row>
    <row r="369" spans="1:15" x14ac:dyDescent="0.3">
      <c r="A369" s="151">
        <v>1</v>
      </c>
      <c r="B369" s="151">
        <v>2</v>
      </c>
      <c r="C369" s="151">
        <v>3</v>
      </c>
      <c r="D369" s="151">
        <v>4</v>
      </c>
      <c r="E369" s="151">
        <v>5</v>
      </c>
      <c r="F369" s="151">
        <v>6</v>
      </c>
      <c r="G369" s="151">
        <v>7</v>
      </c>
      <c r="H369" s="151">
        <v>8</v>
      </c>
      <c r="I369" s="151">
        <v>9</v>
      </c>
      <c r="J369" s="151">
        <v>10</v>
      </c>
      <c r="K369" s="151">
        <v>11</v>
      </c>
      <c r="L369" s="151">
        <v>12</v>
      </c>
      <c r="M369" s="151">
        <v>13</v>
      </c>
      <c r="N369" s="151">
        <v>14</v>
      </c>
      <c r="O369" s="151">
        <v>15</v>
      </c>
    </row>
    <row r="370" spans="1:15" x14ac:dyDescent="0.3">
      <c r="A370" s="162" t="s">
        <v>0</v>
      </c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</row>
    <row r="371" spans="1:15" x14ac:dyDescent="0.3">
      <c r="A371" s="155" t="s">
        <v>477</v>
      </c>
      <c r="B371" s="158" t="s">
        <v>398</v>
      </c>
      <c r="C371" s="153">
        <v>250</v>
      </c>
      <c r="D371" s="155">
        <v>22.72</v>
      </c>
      <c r="E371" s="155">
        <v>12.25</v>
      </c>
      <c r="F371" s="155">
        <v>18.03</v>
      </c>
      <c r="G371" s="155">
        <v>269.62</v>
      </c>
      <c r="H371" s="155">
        <v>0.22</v>
      </c>
      <c r="I371" s="155">
        <v>39.549999999999997</v>
      </c>
      <c r="J371" s="155">
        <v>299.24</v>
      </c>
      <c r="K371" s="155">
        <v>1.55</v>
      </c>
      <c r="L371" s="155">
        <v>46.59</v>
      </c>
      <c r="M371" s="155">
        <v>256.91000000000003</v>
      </c>
      <c r="N371" s="155">
        <v>54.31</v>
      </c>
      <c r="O371" s="155">
        <v>2.0499999999999998</v>
      </c>
    </row>
    <row r="372" spans="1:15" x14ac:dyDescent="0.3">
      <c r="A372" s="155" t="s">
        <v>700</v>
      </c>
      <c r="B372" s="158" t="s">
        <v>236</v>
      </c>
      <c r="C372" s="153">
        <v>200</v>
      </c>
      <c r="D372" s="157">
        <v>0.3</v>
      </c>
      <c r="E372" s="155">
        <v>0.06</v>
      </c>
      <c r="F372" s="155">
        <v>1.52</v>
      </c>
      <c r="G372" s="155">
        <v>10.039999999999999</v>
      </c>
      <c r="H372" s="156"/>
      <c r="I372" s="157">
        <v>30.1</v>
      </c>
      <c r="J372" s="155">
        <v>25.01</v>
      </c>
      <c r="K372" s="155">
        <v>0.11</v>
      </c>
      <c r="L372" s="155">
        <v>6.75</v>
      </c>
      <c r="M372" s="155">
        <v>8.75</v>
      </c>
      <c r="N372" s="155">
        <v>4.91</v>
      </c>
      <c r="O372" s="155">
        <v>0.91</v>
      </c>
    </row>
    <row r="373" spans="1:15" x14ac:dyDescent="0.3">
      <c r="A373" s="155"/>
      <c r="B373" s="158" t="s">
        <v>224</v>
      </c>
      <c r="C373" s="153">
        <v>60</v>
      </c>
      <c r="D373" s="155">
        <v>3.36</v>
      </c>
      <c r="E373" s="155">
        <v>0.66</v>
      </c>
      <c r="F373" s="155">
        <v>29.64</v>
      </c>
      <c r="G373" s="157">
        <v>118.8</v>
      </c>
      <c r="H373" s="157">
        <v>0.1</v>
      </c>
      <c r="I373" s="156"/>
      <c r="J373" s="156"/>
      <c r="K373" s="155">
        <v>0.84</v>
      </c>
      <c r="L373" s="157">
        <v>17.399999999999999</v>
      </c>
      <c r="M373" s="153">
        <v>90</v>
      </c>
      <c r="N373" s="157">
        <v>28.2</v>
      </c>
      <c r="O373" s="155">
        <v>2.34</v>
      </c>
    </row>
    <row r="374" spans="1:15" x14ac:dyDescent="0.3">
      <c r="A374" s="159" t="s">
        <v>636</v>
      </c>
      <c r="B374" s="160"/>
      <c r="C374" s="161">
        <v>510</v>
      </c>
      <c r="D374" s="155">
        <v>26.38</v>
      </c>
      <c r="E374" s="155">
        <v>12.97</v>
      </c>
      <c r="F374" s="155">
        <v>49.19</v>
      </c>
      <c r="G374" s="155">
        <v>398.46</v>
      </c>
      <c r="H374" s="155">
        <v>0.32</v>
      </c>
      <c r="I374" s="155">
        <v>69.650000000000006</v>
      </c>
      <c r="J374" s="155">
        <v>324.25</v>
      </c>
      <c r="K374" s="157">
        <v>2.5</v>
      </c>
      <c r="L374" s="155">
        <v>70.739999999999995</v>
      </c>
      <c r="M374" s="155">
        <v>355.66</v>
      </c>
      <c r="N374" s="155">
        <v>87.42</v>
      </c>
      <c r="O374" s="157">
        <v>5.3</v>
      </c>
    </row>
    <row r="375" spans="1:15" x14ac:dyDescent="0.3">
      <c r="A375" s="162" t="s">
        <v>783</v>
      </c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</row>
    <row r="376" spans="1:15" x14ac:dyDescent="0.3">
      <c r="A376" s="155" t="s">
        <v>280</v>
      </c>
      <c r="B376" s="158" t="s">
        <v>43</v>
      </c>
      <c r="C376" s="153">
        <v>150</v>
      </c>
      <c r="D376" s="157">
        <v>0.6</v>
      </c>
      <c r="E376" s="157">
        <v>0.6</v>
      </c>
      <c r="F376" s="157">
        <v>14.7</v>
      </c>
      <c r="G376" s="157">
        <v>70.5</v>
      </c>
      <c r="H376" s="155">
        <v>0.05</v>
      </c>
      <c r="I376" s="153">
        <v>15</v>
      </c>
      <c r="J376" s="157">
        <v>7.5</v>
      </c>
      <c r="K376" s="157">
        <v>0.3</v>
      </c>
      <c r="L376" s="153">
        <v>24</v>
      </c>
      <c r="M376" s="157">
        <v>16.5</v>
      </c>
      <c r="N376" s="157">
        <v>13.5</v>
      </c>
      <c r="O376" s="157">
        <v>3.3</v>
      </c>
    </row>
    <row r="377" spans="1:15" x14ac:dyDescent="0.3">
      <c r="A377" s="155"/>
      <c r="B377" s="158" t="s">
        <v>227</v>
      </c>
      <c r="C377" s="153">
        <v>20</v>
      </c>
      <c r="D377" s="157">
        <v>1.5</v>
      </c>
      <c r="E377" s="155">
        <v>3.72</v>
      </c>
      <c r="F377" s="155">
        <v>8.26</v>
      </c>
      <c r="G377" s="155">
        <v>73.52</v>
      </c>
      <c r="H377" s="155">
        <v>0.03</v>
      </c>
      <c r="I377" s="155">
        <v>0.84</v>
      </c>
      <c r="J377" s="155">
        <v>41.99</v>
      </c>
      <c r="K377" s="155">
        <v>0.67</v>
      </c>
      <c r="L377" s="155">
        <v>22.14</v>
      </c>
      <c r="M377" s="155">
        <v>35.950000000000003</v>
      </c>
      <c r="N377" s="155">
        <v>21.69</v>
      </c>
      <c r="O377" s="155">
        <v>0.55000000000000004</v>
      </c>
    </row>
    <row r="378" spans="1:15" x14ac:dyDescent="0.3">
      <c r="A378" s="159" t="s">
        <v>784</v>
      </c>
      <c r="B378" s="160"/>
      <c r="C378" s="161">
        <v>170</v>
      </c>
      <c r="D378" s="155">
        <v>2.1</v>
      </c>
      <c r="E378" s="155">
        <v>4.32</v>
      </c>
      <c r="F378" s="155">
        <v>22.96</v>
      </c>
      <c r="G378" s="155">
        <v>144.02000000000001</v>
      </c>
      <c r="H378" s="155">
        <v>0.08</v>
      </c>
      <c r="I378" s="155">
        <v>15.84</v>
      </c>
      <c r="J378" s="155">
        <v>49.49</v>
      </c>
      <c r="K378" s="155">
        <v>0.97</v>
      </c>
      <c r="L378" s="155">
        <v>46.14</v>
      </c>
      <c r="M378" s="155">
        <v>52.45</v>
      </c>
      <c r="N378" s="155">
        <v>35.19</v>
      </c>
      <c r="O378" s="155">
        <v>3.85</v>
      </c>
    </row>
    <row r="379" spans="1:15" x14ac:dyDescent="0.3">
      <c r="A379" s="162" t="s">
        <v>11</v>
      </c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</row>
    <row r="380" spans="1:15" x14ac:dyDescent="0.3">
      <c r="A380" s="153" t="s">
        <v>286</v>
      </c>
      <c r="B380" s="158" t="s">
        <v>237</v>
      </c>
      <c r="C380" s="153">
        <v>60</v>
      </c>
      <c r="D380" s="155">
        <v>0.61</v>
      </c>
      <c r="E380" s="155">
        <v>3.09</v>
      </c>
      <c r="F380" s="155">
        <v>2.31</v>
      </c>
      <c r="G380" s="155">
        <v>40.29</v>
      </c>
      <c r="H380" s="155">
        <v>0.03</v>
      </c>
      <c r="I380" s="155">
        <v>10.25</v>
      </c>
      <c r="J380" s="155">
        <v>40.770000000000003</v>
      </c>
      <c r="K380" s="155">
        <v>1.56</v>
      </c>
      <c r="L380" s="155">
        <v>11.38</v>
      </c>
      <c r="M380" s="155">
        <v>19.07</v>
      </c>
      <c r="N380" s="155">
        <v>10.07</v>
      </c>
      <c r="O380" s="155">
        <v>0.44</v>
      </c>
    </row>
    <row r="381" spans="1:15" ht="15" customHeight="1" x14ac:dyDescent="0.3">
      <c r="A381" s="163" t="s">
        <v>701</v>
      </c>
      <c r="B381" s="158" t="s">
        <v>654</v>
      </c>
      <c r="C381" s="153">
        <v>210</v>
      </c>
      <c r="D381" s="155">
        <v>5.97</v>
      </c>
      <c r="E381" s="155">
        <v>6.2899999999999991</v>
      </c>
      <c r="F381" s="155">
        <v>16.459999999999997</v>
      </c>
      <c r="G381" s="155">
        <v>146.6</v>
      </c>
      <c r="H381" s="155">
        <v>0.24</v>
      </c>
      <c r="I381" s="155">
        <v>13.889999999999999</v>
      </c>
      <c r="J381" s="155">
        <v>182.04</v>
      </c>
      <c r="K381" s="155">
        <v>1.9</v>
      </c>
      <c r="L381" s="155">
        <v>15.18</v>
      </c>
      <c r="M381" s="155">
        <v>99.69</v>
      </c>
      <c r="N381" s="155">
        <v>29.62</v>
      </c>
      <c r="O381" s="155">
        <v>1.42</v>
      </c>
    </row>
    <row r="382" spans="1:15" ht="15" customHeight="1" x14ac:dyDescent="0.3">
      <c r="A382" s="155" t="s">
        <v>685</v>
      </c>
      <c r="B382" s="158" t="s">
        <v>663</v>
      </c>
      <c r="C382" s="153">
        <v>90</v>
      </c>
      <c r="D382" s="170">
        <v>15.8</v>
      </c>
      <c r="E382" s="170">
        <v>9.9</v>
      </c>
      <c r="F382" s="169">
        <v>2.21</v>
      </c>
      <c r="G382" s="169">
        <v>161.22</v>
      </c>
      <c r="H382" s="169">
        <v>0.17</v>
      </c>
      <c r="I382" s="169">
        <v>3.23</v>
      </c>
      <c r="J382" s="170">
        <v>362.5</v>
      </c>
      <c r="K382" s="169">
        <v>3.43</v>
      </c>
      <c r="L382" s="169">
        <v>23.57</v>
      </c>
      <c r="M382" s="169">
        <v>165.68</v>
      </c>
      <c r="N382" s="169">
        <v>31.15</v>
      </c>
      <c r="O382" s="169">
        <v>0.69</v>
      </c>
    </row>
    <row r="383" spans="1:15" ht="15" customHeight="1" x14ac:dyDescent="0.3">
      <c r="A383" s="153" t="s">
        <v>472</v>
      </c>
      <c r="B383" s="158" t="s">
        <v>473</v>
      </c>
      <c r="C383" s="153">
        <v>150</v>
      </c>
      <c r="D383" s="157">
        <v>4.5</v>
      </c>
      <c r="E383" s="157">
        <v>1.9</v>
      </c>
      <c r="F383" s="155">
        <v>36.68</v>
      </c>
      <c r="G383" s="155">
        <v>182.24</v>
      </c>
      <c r="H383" s="155">
        <v>0.27</v>
      </c>
      <c r="I383" s="153">
        <v>45</v>
      </c>
      <c r="J383" s="155">
        <v>6.75</v>
      </c>
      <c r="K383" s="155">
        <v>0.67</v>
      </c>
      <c r="L383" s="155">
        <v>24.34</v>
      </c>
      <c r="M383" s="157">
        <v>130.9</v>
      </c>
      <c r="N383" s="155">
        <v>51.86</v>
      </c>
      <c r="O383" s="155">
        <v>2.04</v>
      </c>
    </row>
    <row r="384" spans="1:15" ht="15" customHeight="1" x14ac:dyDescent="0.3">
      <c r="A384" s="155" t="s">
        <v>689</v>
      </c>
      <c r="B384" s="158" t="s">
        <v>368</v>
      </c>
      <c r="C384" s="153">
        <v>200</v>
      </c>
      <c r="D384" s="157">
        <v>0.2</v>
      </c>
      <c r="E384" s="155">
        <v>0.08</v>
      </c>
      <c r="F384" s="155">
        <v>1.47</v>
      </c>
      <c r="G384" s="157">
        <v>8.8000000000000007</v>
      </c>
      <c r="H384" s="155">
        <v>0.01</v>
      </c>
      <c r="I384" s="153">
        <v>40</v>
      </c>
      <c r="J384" s="157">
        <v>3.4</v>
      </c>
      <c r="K384" s="155">
        <v>0.14000000000000001</v>
      </c>
      <c r="L384" s="157">
        <v>7.2</v>
      </c>
      <c r="M384" s="157">
        <v>6.6</v>
      </c>
      <c r="N384" s="157">
        <v>6.2</v>
      </c>
      <c r="O384" s="155">
        <v>0.26</v>
      </c>
    </row>
    <row r="385" spans="1:15" x14ac:dyDescent="0.3">
      <c r="A385" s="157"/>
      <c r="B385" s="158" t="s">
        <v>70</v>
      </c>
      <c r="C385" s="134">
        <v>50</v>
      </c>
      <c r="D385" s="132">
        <v>2.4500000000000002</v>
      </c>
      <c r="E385" s="133">
        <v>0.5</v>
      </c>
      <c r="F385" s="133">
        <v>22.4</v>
      </c>
      <c r="G385" s="134">
        <v>105</v>
      </c>
      <c r="H385" s="132">
        <v>0.05</v>
      </c>
      <c r="I385" s="135"/>
      <c r="J385" s="135"/>
      <c r="K385" s="132">
        <v>0.35</v>
      </c>
      <c r="L385" s="134">
        <v>9</v>
      </c>
      <c r="M385" s="134">
        <v>46</v>
      </c>
      <c r="N385" s="134">
        <v>10</v>
      </c>
      <c r="O385" s="132">
        <v>1.45</v>
      </c>
    </row>
    <row r="386" spans="1:15" x14ac:dyDescent="0.3">
      <c r="A386" s="159" t="s">
        <v>44</v>
      </c>
      <c r="B386" s="160"/>
      <c r="C386" s="136">
        <v>760</v>
      </c>
      <c r="D386" s="132">
        <v>29.53</v>
      </c>
      <c r="E386" s="132">
        <v>21.76</v>
      </c>
      <c r="F386" s="132">
        <v>81.53</v>
      </c>
      <c r="G386" s="132">
        <v>644.15</v>
      </c>
      <c r="H386" s="132">
        <v>0.77</v>
      </c>
      <c r="I386" s="132">
        <v>112.37</v>
      </c>
      <c r="J386" s="132">
        <v>595.46</v>
      </c>
      <c r="K386" s="132">
        <v>8.0500000000000007</v>
      </c>
      <c r="L386" s="132">
        <v>90.67</v>
      </c>
      <c r="M386" s="132">
        <v>467.94</v>
      </c>
      <c r="N386" s="133">
        <v>138.9</v>
      </c>
      <c r="O386" s="133">
        <v>6.3</v>
      </c>
    </row>
    <row r="387" spans="1:15" x14ac:dyDescent="0.3">
      <c r="A387" s="162" t="s">
        <v>785</v>
      </c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</row>
    <row r="388" spans="1:15" x14ac:dyDescent="0.3">
      <c r="A388" s="155" t="s">
        <v>280</v>
      </c>
      <c r="B388" s="158" t="s">
        <v>43</v>
      </c>
      <c r="C388" s="134">
        <v>150</v>
      </c>
      <c r="D388" s="133">
        <v>0.6</v>
      </c>
      <c r="E388" s="133">
        <v>0.6</v>
      </c>
      <c r="F388" s="133">
        <v>14.7</v>
      </c>
      <c r="G388" s="133">
        <v>70.5</v>
      </c>
      <c r="H388" s="132">
        <v>0.05</v>
      </c>
      <c r="I388" s="134">
        <v>15</v>
      </c>
      <c r="J388" s="133">
        <v>7.5</v>
      </c>
      <c r="K388" s="133">
        <v>0.3</v>
      </c>
      <c r="L388" s="134">
        <v>24</v>
      </c>
      <c r="M388" s="133">
        <v>16.5</v>
      </c>
      <c r="N388" s="133">
        <v>13.5</v>
      </c>
      <c r="O388" s="133">
        <v>3.3</v>
      </c>
    </row>
    <row r="389" spans="1:15" x14ac:dyDescent="0.3">
      <c r="A389" s="163"/>
      <c r="B389" s="158" t="s">
        <v>639</v>
      </c>
      <c r="C389" s="134">
        <v>200</v>
      </c>
      <c r="D389" s="134">
        <v>6</v>
      </c>
      <c r="E389" s="134">
        <v>2</v>
      </c>
      <c r="F389" s="134">
        <v>8</v>
      </c>
      <c r="G389" s="134">
        <v>80</v>
      </c>
      <c r="H389" s="132">
        <v>0.08</v>
      </c>
      <c r="I389" s="133">
        <v>1.4</v>
      </c>
      <c r="J389" s="135"/>
      <c r="K389" s="135"/>
      <c r="L389" s="134">
        <v>240</v>
      </c>
      <c r="M389" s="134">
        <v>180</v>
      </c>
      <c r="N389" s="134">
        <v>28</v>
      </c>
      <c r="O389" s="133">
        <v>0.2</v>
      </c>
    </row>
    <row r="390" spans="1:15" x14ac:dyDescent="0.3">
      <c r="A390" s="159" t="s">
        <v>786</v>
      </c>
      <c r="B390" s="160"/>
      <c r="C390" s="136">
        <v>350</v>
      </c>
      <c r="D390" s="132">
        <v>6.6</v>
      </c>
      <c r="E390" s="132">
        <v>2.6</v>
      </c>
      <c r="F390" s="132">
        <v>22.7</v>
      </c>
      <c r="G390" s="133">
        <v>150.5</v>
      </c>
      <c r="H390" s="132">
        <v>0.13</v>
      </c>
      <c r="I390" s="133">
        <v>16.399999999999999</v>
      </c>
      <c r="J390" s="133">
        <v>7.5</v>
      </c>
      <c r="K390" s="133">
        <v>0.3</v>
      </c>
      <c r="L390" s="134">
        <v>264</v>
      </c>
      <c r="M390" s="133">
        <v>196.5</v>
      </c>
      <c r="N390" s="133">
        <v>41.5</v>
      </c>
      <c r="O390" s="133">
        <v>3.5</v>
      </c>
    </row>
    <row r="391" spans="1:15" x14ac:dyDescent="0.3">
      <c r="A391" s="159" t="s">
        <v>45</v>
      </c>
      <c r="B391" s="160"/>
      <c r="C391" s="137">
        <v>1790</v>
      </c>
      <c r="D391" s="132">
        <v>64.61</v>
      </c>
      <c r="E391" s="132">
        <v>41.65</v>
      </c>
      <c r="F391" s="132">
        <v>176.38</v>
      </c>
      <c r="G391" s="132">
        <v>1337.13</v>
      </c>
      <c r="H391" s="133">
        <v>1.3</v>
      </c>
      <c r="I391" s="132">
        <v>214.26</v>
      </c>
      <c r="J391" s="133">
        <v>976.7</v>
      </c>
      <c r="K391" s="132">
        <v>11.82</v>
      </c>
      <c r="L391" s="132">
        <v>471.55</v>
      </c>
      <c r="M391" s="132">
        <v>1072.55</v>
      </c>
      <c r="N391" s="132">
        <v>303.01</v>
      </c>
      <c r="O391" s="132">
        <v>18.95</v>
      </c>
    </row>
    <row r="392" spans="1:15" s="141" customFormat="1" x14ac:dyDescent="0.3">
      <c r="A392" s="142" t="s">
        <v>155</v>
      </c>
      <c r="B392" s="143" t="s">
        <v>156</v>
      </c>
      <c r="C392" s="164"/>
      <c r="D392" s="164"/>
      <c r="E392" s="164"/>
      <c r="F392" s="164"/>
      <c r="G392" s="164"/>
      <c r="H392" s="164"/>
      <c r="I392" s="164"/>
      <c r="J392" s="165"/>
      <c r="K392" s="165"/>
      <c r="L392" s="165"/>
      <c r="M392" s="165"/>
      <c r="N392" s="165"/>
      <c r="O392" s="165"/>
    </row>
    <row r="393" spans="1:15" s="141" customFormat="1" x14ac:dyDescent="0.3">
      <c r="A393" s="142" t="s">
        <v>157</v>
      </c>
      <c r="B393" s="143" t="s">
        <v>158</v>
      </c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</row>
    <row r="394" spans="1:15" s="141" customFormat="1" ht="15" customHeight="1" x14ac:dyDescent="0.3">
      <c r="A394" s="147" t="s">
        <v>20</v>
      </c>
      <c r="B394" s="148" t="s">
        <v>49</v>
      </c>
      <c r="C394" s="164"/>
      <c r="D394" s="147"/>
      <c r="E394" s="164"/>
      <c r="F394" s="167"/>
      <c r="G394" s="167"/>
      <c r="H394" s="147"/>
      <c r="I394" s="147"/>
      <c r="J394" s="168"/>
      <c r="K394" s="168"/>
      <c r="L394" s="168"/>
      <c r="M394" s="168"/>
      <c r="N394" s="168"/>
      <c r="O394" s="168"/>
    </row>
    <row r="395" spans="1:15" s="141" customFormat="1" x14ac:dyDescent="0.3">
      <c r="A395" s="147" t="s">
        <v>22</v>
      </c>
      <c r="B395" s="148">
        <v>3</v>
      </c>
      <c r="C395" s="147"/>
      <c r="D395" s="147"/>
      <c r="E395" s="164"/>
      <c r="F395" s="164"/>
      <c r="G395" s="164"/>
      <c r="H395" s="147"/>
      <c r="I395" s="147"/>
      <c r="J395" s="164"/>
      <c r="K395" s="164"/>
      <c r="L395" s="164"/>
      <c r="M395" s="164"/>
      <c r="N395" s="164"/>
      <c r="O395" s="164"/>
    </row>
    <row r="396" spans="1:15" ht="16.5" customHeight="1" x14ac:dyDescent="0.3">
      <c r="A396" s="241" t="s">
        <v>23</v>
      </c>
      <c r="B396" s="241" t="s">
        <v>24</v>
      </c>
      <c r="C396" s="241" t="s">
        <v>25</v>
      </c>
      <c r="D396" s="244" t="s">
        <v>26</v>
      </c>
      <c r="E396" s="244"/>
      <c r="F396" s="244"/>
      <c r="G396" s="241" t="s">
        <v>27</v>
      </c>
      <c r="H396" s="244" t="s">
        <v>28</v>
      </c>
      <c r="I396" s="244"/>
      <c r="J396" s="244"/>
      <c r="K396" s="244"/>
      <c r="L396" s="244" t="s">
        <v>29</v>
      </c>
      <c r="M396" s="244"/>
      <c r="N396" s="244"/>
      <c r="O396" s="244"/>
    </row>
    <row r="397" spans="1:15" x14ac:dyDescent="0.3">
      <c r="A397" s="242"/>
      <c r="B397" s="243"/>
      <c r="C397" s="242"/>
      <c r="D397" s="149" t="s">
        <v>30</v>
      </c>
      <c r="E397" s="149" t="s">
        <v>31</v>
      </c>
      <c r="F397" s="149" t="s">
        <v>32</v>
      </c>
      <c r="G397" s="242"/>
      <c r="H397" s="149" t="s">
        <v>33</v>
      </c>
      <c r="I397" s="149" t="s">
        <v>34</v>
      </c>
      <c r="J397" s="149" t="s">
        <v>35</v>
      </c>
      <c r="K397" s="149" t="s">
        <v>36</v>
      </c>
      <c r="L397" s="149" t="s">
        <v>37</v>
      </c>
      <c r="M397" s="149" t="s">
        <v>38</v>
      </c>
      <c r="N397" s="149" t="s">
        <v>39</v>
      </c>
      <c r="O397" s="149" t="s">
        <v>40</v>
      </c>
    </row>
    <row r="398" spans="1:15" x14ac:dyDescent="0.3">
      <c r="A398" s="151">
        <v>1</v>
      </c>
      <c r="B398" s="151">
        <v>2</v>
      </c>
      <c r="C398" s="151">
        <v>3</v>
      </c>
      <c r="D398" s="151">
        <v>4</v>
      </c>
      <c r="E398" s="151">
        <v>5</v>
      </c>
      <c r="F398" s="151">
        <v>6</v>
      </c>
      <c r="G398" s="151">
        <v>7</v>
      </c>
      <c r="H398" s="151">
        <v>8</v>
      </c>
      <c r="I398" s="151">
        <v>9</v>
      </c>
      <c r="J398" s="151">
        <v>10</v>
      </c>
      <c r="K398" s="151">
        <v>11</v>
      </c>
      <c r="L398" s="151">
        <v>12</v>
      </c>
      <c r="M398" s="151">
        <v>13</v>
      </c>
      <c r="N398" s="151">
        <v>14</v>
      </c>
      <c r="O398" s="151">
        <v>15</v>
      </c>
    </row>
    <row r="399" spans="1:15" x14ac:dyDescent="0.3">
      <c r="A399" s="162" t="s">
        <v>0</v>
      </c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</row>
    <row r="400" spans="1:15" x14ac:dyDescent="0.3">
      <c r="A400" s="153" t="s">
        <v>299</v>
      </c>
      <c r="B400" s="158" t="s">
        <v>300</v>
      </c>
      <c r="C400" s="134">
        <v>15</v>
      </c>
      <c r="D400" s="132">
        <v>3.48</v>
      </c>
      <c r="E400" s="132">
        <v>4.43</v>
      </c>
      <c r="F400" s="135"/>
      <c r="G400" s="133">
        <v>54.6</v>
      </c>
      <c r="H400" s="132">
        <v>0.01</v>
      </c>
      <c r="I400" s="132">
        <v>0.11</v>
      </c>
      <c r="J400" s="133">
        <v>43.2</v>
      </c>
      <c r="K400" s="132">
        <v>0.08</v>
      </c>
      <c r="L400" s="134">
        <v>132</v>
      </c>
      <c r="M400" s="134">
        <v>75</v>
      </c>
      <c r="N400" s="132">
        <v>5.25</v>
      </c>
      <c r="O400" s="132">
        <v>0.15</v>
      </c>
    </row>
    <row r="401" spans="1:15" x14ac:dyDescent="0.3">
      <c r="A401" s="155" t="s">
        <v>679</v>
      </c>
      <c r="B401" s="158" t="s">
        <v>635</v>
      </c>
      <c r="C401" s="134">
        <v>50</v>
      </c>
      <c r="D401" s="132">
        <v>4.8600000000000003</v>
      </c>
      <c r="E401" s="132">
        <v>3.21</v>
      </c>
      <c r="F401" s="132">
        <v>1.07</v>
      </c>
      <c r="G401" s="132">
        <v>52.47</v>
      </c>
      <c r="H401" s="132">
        <v>0.01</v>
      </c>
      <c r="I401" s="132">
        <v>0.18</v>
      </c>
      <c r="J401" s="133">
        <v>1.4</v>
      </c>
      <c r="K401" s="132">
        <v>1.32</v>
      </c>
      <c r="L401" s="133">
        <v>21.9</v>
      </c>
      <c r="M401" s="132">
        <v>23.69</v>
      </c>
      <c r="N401" s="132">
        <v>5.63</v>
      </c>
      <c r="O401" s="133">
        <v>0.1</v>
      </c>
    </row>
    <row r="402" spans="1:15" ht="15" customHeight="1" x14ac:dyDescent="0.3">
      <c r="A402" s="155" t="s">
        <v>376</v>
      </c>
      <c r="B402" s="158" t="s">
        <v>656</v>
      </c>
      <c r="C402" s="134">
        <v>210</v>
      </c>
      <c r="D402" s="132">
        <v>9.18</v>
      </c>
      <c r="E402" s="133">
        <v>6.8</v>
      </c>
      <c r="F402" s="132">
        <v>34.36</v>
      </c>
      <c r="G402" s="132">
        <v>236.06</v>
      </c>
      <c r="H402" s="132">
        <v>0.25</v>
      </c>
      <c r="I402" s="132">
        <v>2.87</v>
      </c>
      <c r="J402" s="132">
        <v>34.74</v>
      </c>
      <c r="K402" s="132">
        <v>0.53</v>
      </c>
      <c r="L402" s="132">
        <v>140.57</v>
      </c>
      <c r="M402" s="132">
        <v>237.96</v>
      </c>
      <c r="N402" s="132">
        <v>109.51</v>
      </c>
      <c r="O402" s="132">
        <v>3.32</v>
      </c>
    </row>
    <row r="403" spans="1:15" x14ac:dyDescent="0.3">
      <c r="A403" s="153" t="s">
        <v>675</v>
      </c>
      <c r="B403" s="158" t="s">
        <v>226</v>
      </c>
      <c r="C403" s="134">
        <v>200</v>
      </c>
      <c r="D403" s="132">
        <v>0.26</v>
      </c>
      <c r="E403" s="132">
        <v>0.03</v>
      </c>
      <c r="F403" s="132">
        <v>1.88</v>
      </c>
      <c r="G403" s="133">
        <v>10.3</v>
      </c>
      <c r="H403" s="135"/>
      <c r="I403" s="133">
        <v>2.9</v>
      </c>
      <c r="J403" s="133">
        <v>0.5</v>
      </c>
      <c r="K403" s="132">
        <v>0.01</v>
      </c>
      <c r="L403" s="132">
        <v>7.75</v>
      </c>
      <c r="M403" s="132">
        <v>9.7799999999999994</v>
      </c>
      <c r="N403" s="132">
        <v>5.24</v>
      </c>
      <c r="O403" s="132">
        <v>0.86</v>
      </c>
    </row>
    <row r="404" spans="1:15" x14ac:dyDescent="0.3">
      <c r="A404" s="155"/>
      <c r="B404" s="158" t="s">
        <v>224</v>
      </c>
      <c r="C404" s="134">
        <v>40</v>
      </c>
      <c r="D404" s="132">
        <v>2.64</v>
      </c>
      <c r="E404" s="132">
        <v>0.48</v>
      </c>
      <c r="F404" s="132">
        <v>15.86</v>
      </c>
      <c r="G404" s="133">
        <v>79.2</v>
      </c>
      <c r="H404" s="132">
        <v>7.0000000000000007E-2</v>
      </c>
      <c r="I404" s="135"/>
      <c r="J404" s="135"/>
      <c r="K404" s="132">
        <v>0.56000000000000005</v>
      </c>
      <c r="L404" s="133">
        <v>11.6</v>
      </c>
      <c r="M404" s="134">
        <v>60</v>
      </c>
      <c r="N404" s="133">
        <v>18.8</v>
      </c>
      <c r="O404" s="132">
        <v>1.56</v>
      </c>
    </row>
    <row r="405" spans="1:15" x14ac:dyDescent="0.3">
      <c r="A405" s="159" t="s">
        <v>636</v>
      </c>
      <c r="B405" s="160"/>
      <c r="C405" s="136">
        <v>515</v>
      </c>
      <c r="D405" s="132">
        <v>20.420000000000002</v>
      </c>
      <c r="E405" s="132">
        <v>14.95</v>
      </c>
      <c r="F405" s="132">
        <v>53.17</v>
      </c>
      <c r="G405" s="132">
        <v>432.63</v>
      </c>
      <c r="H405" s="132">
        <v>0.34</v>
      </c>
      <c r="I405" s="132">
        <v>6.06</v>
      </c>
      <c r="J405" s="132">
        <v>79.84</v>
      </c>
      <c r="K405" s="133">
        <v>2.5</v>
      </c>
      <c r="L405" s="132">
        <v>313.82</v>
      </c>
      <c r="M405" s="132">
        <v>406.43</v>
      </c>
      <c r="N405" s="132">
        <v>144.43</v>
      </c>
      <c r="O405" s="132">
        <v>5.99</v>
      </c>
    </row>
    <row r="406" spans="1:15" x14ac:dyDescent="0.3">
      <c r="A406" s="162" t="s">
        <v>783</v>
      </c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</row>
    <row r="407" spans="1:15" x14ac:dyDescent="0.3">
      <c r="A407" s="155" t="s">
        <v>280</v>
      </c>
      <c r="B407" s="158" t="s">
        <v>43</v>
      </c>
      <c r="C407" s="153">
        <v>150</v>
      </c>
      <c r="D407" s="157">
        <v>0.6</v>
      </c>
      <c r="E407" s="157">
        <v>0.6</v>
      </c>
      <c r="F407" s="157">
        <v>14.7</v>
      </c>
      <c r="G407" s="157">
        <v>70.5</v>
      </c>
      <c r="H407" s="155">
        <v>0.05</v>
      </c>
      <c r="I407" s="153">
        <v>15</v>
      </c>
      <c r="J407" s="157">
        <v>7.5</v>
      </c>
      <c r="K407" s="157">
        <v>0.3</v>
      </c>
      <c r="L407" s="153">
        <v>24</v>
      </c>
      <c r="M407" s="157">
        <v>16.5</v>
      </c>
      <c r="N407" s="157">
        <v>13.5</v>
      </c>
      <c r="O407" s="157">
        <v>3.3</v>
      </c>
    </row>
    <row r="408" spans="1:15" x14ac:dyDescent="0.3">
      <c r="A408" s="155"/>
      <c r="B408" s="158" t="s">
        <v>227</v>
      </c>
      <c r="C408" s="153">
        <v>20</v>
      </c>
      <c r="D408" s="157">
        <v>1.5</v>
      </c>
      <c r="E408" s="155">
        <v>3.72</v>
      </c>
      <c r="F408" s="155">
        <v>8.26</v>
      </c>
      <c r="G408" s="155">
        <v>73.52</v>
      </c>
      <c r="H408" s="155">
        <v>0.03</v>
      </c>
      <c r="I408" s="155">
        <v>0.84</v>
      </c>
      <c r="J408" s="155">
        <v>41.99</v>
      </c>
      <c r="K408" s="155">
        <v>0.67</v>
      </c>
      <c r="L408" s="155">
        <v>22.14</v>
      </c>
      <c r="M408" s="155">
        <v>35.950000000000003</v>
      </c>
      <c r="N408" s="155">
        <v>21.69</v>
      </c>
      <c r="O408" s="155">
        <v>0.55000000000000004</v>
      </c>
    </row>
    <row r="409" spans="1:15" x14ac:dyDescent="0.3">
      <c r="A409" s="159" t="s">
        <v>784</v>
      </c>
      <c r="B409" s="160"/>
      <c r="C409" s="161">
        <v>170</v>
      </c>
      <c r="D409" s="155">
        <v>2.1</v>
      </c>
      <c r="E409" s="155">
        <v>4.32</v>
      </c>
      <c r="F409" s="155">
        <v>22.96</v>
      </c>
      <c r="G409" s="155">
        <v>144.02000000000001</v>
      </c>
      <c r="H409" s="155">
        <v>0.08</v>
      </c>
      <c r="I409" s="155">
        <v>15.84</v>
      </c>
      <c r="J409" s="155">
        <v>49.49</v>
      </c>
      <c r="K409" s="155">
        <v>0.97</v>
      </c>
      <c r="L409" s="155">
        <v>46.14</v>
      </c>
      <c r="M409" s="155">
        <v>52.45</v>
      </c>
      <c r="N409" s="155">
        <v>35.19</v>
      </c>
      <c r="O409" s="155">
        <v>3.85</v>
      </c>
    </row>
    <row r="410" spans="1:15" x14ac:dyDescent="0.3">
      <c r="A410" s="162" t="s">
        <v>11</v>
      </c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</row>
    <row r="411" spans="1:15" x14ac:dyDescent="0.3">
      <c r="A411" s="153" t="s">
        <v>708</v>
      </c>
      <c r="B411" s="158" t="s">
        <v>247</v>
      </c>
      <c r="C411" s="153">
        <v>60</v>
      </c>
      <c r="D411" s="155">
        <v>0.65</v>
      </c>
      <c r="E411" s="155">
        <v>3.11</v>
      </c>
      <c r="F411" s="155">
        <v>2.56</v>
      </c>
      <c r="G411" s="155">
        <v>42.18</v>
      </c>
      <c r="H411" s="155">
        <v>0.03</v>
      </c>
      <c r="I411" s="157">
        <v>12.9</v>
      </c>
      <c r="J411" s="155">
        <v>63.84</v>
      </c>
      <c r="K411" s="155">
        <v>1.67</v>
      </c>
      <c r="L411" s="155">
        <v>13.19</v>
      </c>
      <c r="M411" s="155">
        <v>18.510000000000002</v>
      </c>
      <c r="N411" s="155">
        <v>11.08</v>
      </c>
      <c r="O411" s="155">
        <v>0.53</v>
      </c>
    </row>
    <row r="412" spans="1:15" ht="29.25" customHeight="1" x14ac:dyDescent="0.3">
      <c r="A412" s="155" t="s">
        <v>690</v>
      </c>
      <c r="B412" s="158" t="s">
        <v>664</v>
      </c>
      <c r="C412" s="153">
        <v>225</v>
      </c>
      <c r="D412" s="155">
        <v>6.9600000000000009</v>
      </c>
      <c r="E412" s="155">
        <v>4.63</v>
      </c>
      <c r="F412" s="155">
        <v>8</v>
      </c>
      <c r="G412" s="155">
        <v>102.05</v>
      </c>
      <c r="H412" s="155">
        <v>0.08</v>
      </c>
      <c r="I412" s="155">
        <v>25.34</v>
      </c>
      <c r="J412" s="155">
        <v>170.45999999999998</v>
      </c>
      <c r="K412" s="155">
        <v>1.5899999999999999</v>
      </c>
      <c r="L412" s="155">
        <v>38.510000000000005</v>
      </c>
      <c r="M412" s="155">
        <v>81.31</v>
      </c>
      <c r="N412" s="155">
        <v>37.019999999999996</v>
      </c>
      <c r="O412" s="155">
        <v>0.94</v>
      </c>
    </row>
    <row r="413" spans="1:15" x14ac:dyDescent="0.3">
      <c r="A413" s="155" t="s">
        <v>696</v>
      </c>
      <c r="B413" s="158" t="s">
        <v>665</v>
      </c>
      <c r="C413" s="153">
        <v>90</v>
      </c>
      <c r="D413" s="169">
        <v>15.77</v>
      </c>
      <c r="E413" s="169">
        <v>8.5299999999999994</v>
      </c>
      <c r="F413" s="169">
        <v>3.68</v>
      </c>
      <c r="G413" s="169">
        <v>154.49</v>
      </c>
      <c r="H413" s="169">
        <v>0.55000000000000004</v>
      </c>
      <c r="I413" s="169">
        <v>3.25</v>
      </c>
      <c r="J413" s="170">
        <v>0.1</v>
      </c>
      <c r="K413" s="169">
        <v>0.52</v>
      </c>
      <c r="L413" s="169">
        <v>12.34</v>
      </c>
      <c r="M413" s="169">
        <v>170.87</v>
      </c>
      <c r="N413" s="169">
        <v>30.19</v>
      </c>
      <c r="O413" s="170">
        <v>2.6</v>
      </c>
    </row>
    <row r="414" spans="1:15" x14ac:dyDescent="0.3">
      <c r="A414" s="155" t="s">
        <v>289</v>
      </c>
      <c r="B414" s="158" t="s">
        <v>515</v>
      </c>
      <c r="C414" s="153">
        <v>150</v>
      </c>
      <c r="D414" s="155">
        <v>2.97</v>
      </c>
      <c r="E414" s="155">
        <v>5.42</v>
      </c>
      <c r="F414" s="155">
        <v>17.559999999999999</v>
      </c>
      <c r="G414" s="155">
        <v>131.94</v>
      </c>
      <c r="H414" s="155">
        <v>0.13</v>
      </c>
      <c r="I414" s="155">
        <v>37.85</v>
      </c>
      <c r="J414" s="155">
        <v>703.39</v>
      </c>
      <c r="K414" s="155">
        <v>2.5099999999999998</v>
      </c>
      <c r="L414" s="155">
        <v>43.13</v>
      </c>
      <c r="M414" s="155">
        <v>83.67</v>
      </c>
      <c r="N414" s="155">
        <v>39.81</v>
      </c>
      <c r="O414" s="155">
        <v>1.32</v>
      </c>
    </row>
    <row r="415" spans="1:15" x14ac:dyDescent="0.3">
      <c r="A415" s="153" t="s">
        <v>692</v>
      </c>
      <c r="B415" s="158" t="s">
        <v>241</v>
      </c>
      <c r="C415" s="153">
        <v>200</v>
      </c>
      <c r="D415" s="155">
        <v>0.54</v>
      </c>
      <c r="E415" s="155">
        <v>0.22</v>
      </c>
      <c r="F415" s="155">
        <v>9.33</v>
      </c>
      <c r="G415" s="155">
        <v>51.84</v>
      </c>
      <c r="H415" s="155">
        <v>0.01</v>
      </c>
      <c r="I415" s="153">
        <v>160</v>
      </c>
      <c r="J415" s="155">
        <v>130.72</v>
      </c>
      <c r="K415" s="155">
        <v>0.61</v>
      </c>
      <c r="L415" s="157">
        <v>9.6</v>
      </c>
      <c r="M415" s="155">
        <v>2.72</v>
      </c>
      <c r="N415" s="155">
        <v>2.72</v>
      </c>
      <c r="O415" s="155">
        <v>0.48</v>
      </c>
    </row>
    <row r="416" spans="1:15" x14ac:dyDescent="0.3">
      <c r="A416" s="157"/>
      <c r="B416" s="158" t="s">
        <v>70</v>
      </c>
      <c r="C416" s="153">
        <v>60</v>
      </c>
      <c r="D416" s="155">
        <v>2.94</v>
      </c>
      <c r="E416" s="157">
        <v>0.6</v>
      </c>
      <c r="F416" s="155">
        <v>26.88</v>
      </c>
      <c r="G416" s="153">
        <v>126</v>
      </c>
      <c r="H416" s="155">
        <v>0.05</v>
      </c>
      <c r="I416" s="156"/>
      <c r="J416" s="156"/>
      <c r="K416" s="155">
        <v>0.42</v>
      </c>
      <c r="L416" s="157">
        <v>10.8</v>
      </c>
      <c r="M416" s="157">
        <v>55.2</v>
      </c>
      <c r="N416" s="153">
        <v>12</v>
      </c>
      <c r="O416" s="155">
        <v>1.74</v>
      </c>
    </row>
    <row r="417" spans="1:15" x14ac:dyDescent="0.3">
      <c r="A417" s="159" t="s">
        <v>44</v>
      </c>
      <c r="B417" s="160"/>
      <c r="C417" s="161">
        <v>785</v>
      </c>
      <c r="D417" s="169">
        <v>29.83</v>
      </c>
      <c r="E417" s="169">
        <v>22.51</v>
      </c>
      <c r="F417" s="169">
        <v>68.010000000000005</v>
      </c>
      <c r="G417" s="170">
        <v>608.5</v>
      </c>
      <c r="H417" s="169">
        <v>0.85</v>
      </c>
      <c r="I417" s="169">
        <v>239.34</v>
      </c>
      <c r="J417" s="169">
        <v>1068.51</v>
      </c>
      <c r="K417" s="169">
        <v>7.32</v>
      </c>
      <c r="L417" s="169">
        <v>127.57</v>
      </c>
      <c r="M417" s="169">
        <v>412.28</v>
      </c>
      <c r="N417" s="169">
        <v>132.82</v>
      </c>
      <c r="O417" s="169">
        <v>7.61</v>
      </c>
    </row>
    <row r="418" spans="1:15" x14ac:dyDescent="0.3">
      <c r="A418" s="162" t="s">
        <v>785</v>
      </c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</row>
    <row r="419" spans="1:15" x14ac:dyDescent="0.3">
      <c r="A419" s="155" t="s">
        <v>280</v>
      </c>
      <c r="B419" s="158" t="s">
        <v>43</v>
      </c>
      <c r="C419" s="134">
        <v>150</v>
      </c>
      <c r="D419" s="133">
        <v>0.6</v>
      </c>
      <c r="E419" s="133">
        <v>0.6</v>
      </c>
      <c r="F419" s="133">
        <v>14.7</v>
      </c>
      <c r="G419" s="133">
        <v>70.5</v>
      </c>
      <c r="H419" s="132">
        <v>0.05</v>
      </c>
      <c r="I419" s="134">
        <v>15</v>
      </c>
      <c r="J419" s="133">
        <v>7.5</v>
      </c>
      <c r="K419" s="133">
        <v>0.3</v>
      </c>
      <c r="L419" s="134">
        <v>24</v>
      </c>
      <c r="M419" s="133">
        <v>16.5</v>
      </c>
      <c r="N419" s="133">
        <v>13.5</v>
      </c>
      <c r="O419" s="133">
        <v>3.3</v>
      </c>
    </row>
    <row r="420" spans="1:15" x14ac:dyDescent="0.3">
      <c r="A420" s="163"/>
      <c r="B420" s="158" t="s">
        <v>639</v>
      </c>
      <c r="C420" s="134">
        <v>200</v>
      </c>
      <c r="D420" s="134">
        <v>6</v>
      </c>
      <c r="E420" s="134">
        <v>2</v>
      </c>
      <c r="F420" s="134">
        <v>8</v>
      </c>
      <c r="G420" s="134">
        <v>80</v>
      </c>
      <c r="H420" s="132">
        <v>0.08</v>
      </c>
      <c r="I420" s="133">
        <v>1.4</v>
      </c>
      <c r="J420" s="135"/>
      <c r="K420" s="135"/>
      <c r="L420" s="134">
        <v>240</v>
      </c>
      <c r="M420" s="134">
        <v>180</v>
      </c>
      <c r="N420" s="134">
        <v>28</v>
      </c>
      <c r="O420" s="133">
        <v>0.2</v>
      </c>
    </row>
    <row r="421" spans="1:15" x14ac:dyDescent="0.3">
      <c r="A421" s="159" t="s">
        <v>786</v>
      </c>
      <c r="B421" s="160"/>
      <c r="C421" s="136">
        <v>350</v>
      </c>
      <c r="D421" s="132">
        <v>6.6</v>
      </c>
      <c r="E421" s="132">
        <v>2.6</v>
      </c>
      <c r="F421" s="132">
        <v>22.7</v>
      </c>
      <c r="G421" s="133">
        <v>150.5</v>
      </c>
      <c r="H421" s="132">
        <v>0.13</v>
      </c>
      <c r="I421" s="133">
        <v>16.399999999999999</v>
      </c>
      <c r="J421" s="133">
        <v>7.5</v>
      </c>
      <c r="K421" s="133">
        <v>0.3</v>
      </c>
      <c r="L421" s="134">
        <v>264</v>
      </c>
      <c r="M421" s="133">
        <v>196.5</v>
      </c>
      <c r="N421" s="133">
        <v>41.5</v>
      </c>
      <c r="O421" s="133">
        <v>3.5</v>
      </c>
    </row>
    <row r="422" spans="1:15" x14ac:dyDescent="0.3">
      <c r="A422" s="159" t="s">
        <v>45</v>
      </c>
      <c r="B422" s="160"/>
      <c r="C422" s="137">
        <v>1820</v>
      </c>
      <c r="D422" s="132">
        <v>58.95</v>
      </c>
      <c r="E422" s="132">
        <v>44.38</v>
      </c>
      <c r="F422" s="132">
        <v>166.84</v>
      </c>
      <c r="G422" s="132">
        <v>1335.65</v>
      </c>
      <c r="H422" s="133">
        <v>1.4</v>
      </c>
      <c r="I422" s="132">
        <v>277.64</v>
      </c>
      <c r="J422" s="132">
        <v>1205.3399999999999</v>
      </c>
      <c r="K422" s="132">
        <v>11.09</v>
      </c>
      <c r="L422" s="132">
        <v>751.53</v>
      </c>
      <c r="M422" s="132">
        <v>1067.6600000000001</v>
      </c>
      <c r="N422" s="132">
        <v>353.94</v>
      </c>
      <c r="O422" s="132">
        <v>20.95</v>
      </c>
    </row>
    <row r="423" spans="1:15" s="141" customFormat="1" x14ac:dyDescent="0.3">
      <c r="A423" s="142" t="s">
        <v>155</v>
      </c>
      <c r="B423" s="143" t="s">
        <v>156</v>
      </c>
      <c r="C423" s="164"/>
      <c r="D423" s="164"/>
      <c r="E423" s="164"/>
      <c r="F423" s="164"/>
      <c r="G423" s="164"/>
      <c r="H423" s="164"/>
      <c r="I423" s="164"/>
      <c r="J423" s="165"/>
      <c r="K423" s="165"/>
      <c r="L423" s="165"/>
      <c r="M423" s="165"/>
      <c r="N423" s="165"/>
      <c r="O423" s="165"/>
    </row>
    <row r="424" spans="1:15" s="141" customFormat="1" x14ac:dyDescent="0.3">
      <c r="A424" s="142" t="s">
        <v>157</v>
      </c>
      <c r="B424" s="143" t="s">
        <v>158</v>
      </c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</row>
    <row r="425" spans="1:15" s="141" customFormat="1" ht="15" customHeight="1" x14ac:dyDescent="0.3">
      <c r="A425" s="147" t="s">
        <v>20</v>
      </c>
      <c r="B425" s="148" t="s">
        <v>50</v>
      </c>
      <c r="C425" s="164"/>
      <c r="D425" s="147"/>
      <c r="E425" s="164"/>
      <c r="F425" s="167"/>
      <c r="G425" s="167"/>
      <c r="H425" s="147"/>
      <c r="I425" s="147"/>
      <c r="J425" s="168"/>
      <c r="K425" s="168"/>
      <c r="L425" s="168"/>
      <c r="M425" s="168"/>
      <c r="N425" s="168"/>
      <c r="O425" s="168"/>
    </row>
    <row r="426" spans="1:15" s="141" customFormat="1" x14ac:dyDescent="0.3">
      <c r="A426" s="147" t="s">
        <v>22</v>
      </c>
      <c r="B426" s="148">
        <v>3</v>
      </c>
      <c r="C426" s="147"/>
      <c r="D426" s="147"/>
      <c r="E426" s="164"/>
      <c r="F426" s="164"/>
      <c r="G426" s="164"/>
      <c r="H426" s="147"/>
      <c r="I426" s="147"/>
      <c r="J426" s="164"/>
      <c r="K426" s="164"/>
      <c r="L426" s="164"/>
      <c r="M426" s="164"/>
      <c r="N426" s="164"/>
      <c r="O426" s="164"/>
    </row>
    <row r="427" spans="1:15" ht="16.5" customHeight="1" x14ac:dyDescent="0.3">
      <c r="A427" s="241" t="s">
        <v>23</v>
      </c>
      <c r="B427" s="241" t="s">
        <v>24</v>
      </c>
      <c r="C427" s="241" t="s">
        <v>25</v>
      </c>
      <c r="D427" s="244" t="s">
        <v>26</v>
      </c>
      <c r="E427" s="244"/>
      <c r="F427" s="244"/>
      <c r="G427" s="241" t="s">
        <v>27</v>
      </c>
      <c r="H427" s="244" t="s">
        <v>28</v>
      </c>
      <c r="I427" s="244"/>
      <c r="J427" s="244"/>
      <c r="K427" s="244"/>
      <c r="L427" s="244" t="s">
        <v>29</v>
      </c>
      <c r="M427" s="244"/>
      <c r="N427" s="244"/>
      <c r="O427" s="244"/>
    </row>
    <row r="428" spans="1:15" x14ac:dyDescent="0.3">
      <c r="A428" s="242"/>
      <c r="B428" s="243"/>
      <c r="C428" s="242"/>
      <c r="D428" s="149" t="s">
        <v>30</v>
      </c>
      <c r="E428" s="149" t="s">
        <v>31</v>
      </c>
      <c r="F428" s="149" t="s">
        <v>32</v>
      </c>
      <c r="G428" s="242"/>
      <c r="H428" s="149" t="s">
        <v>33</v>
      </c>
      <c r="I428" s="149" t="s">
        <v>34</v>
      </c>
      <c r="J428" s="149" t="s">
        <v>35</v>
      </c>
      <c r="K428" s="149" t="s">
        <v>36</v>
      </c>
      <c r="L428" s="149" t="s">
        <v>37</v>
      </c>
      <c r="M428" s="149" t="s">
        <v>38</v>
      </c>
      <c r="N428" s="149" t="s">
        <v>39</v>
      </c>
      <c r="O428" s="149" t="s">
        <v>40</v>
      </c>
    </row>
    <row r="429" spans="1:15" x14ac:dyDescent="0.3">
      <c r="A429" s="151">
        <v>1</v>
      </c>
      <c r="B429" s="151">
        <v>2</v>
      </c>
      <c r="C429" s="151">
        <v>3</v>
      </c>
      <c r="D429" s="151">
        <v>4</v>
      </c>
      <c r="E429" s="151">
        <v>5</v>
      </c>
      <c r="F429" s="151">
        <v>6</v>
      </c>
      <c r="G429" s="151">
        <v>7</v>
      </c>
      <c r="H429" s="151">
        <v>8</v>
      </c>
      <c r="I429" s="151">
        <v>9</v>
      </c>
      <c r="J429" s="151">
        <v>10</v>
      </c>
      <c r="K429" s="151">
        <v>11</v>
      </c>
      <c r="L429" s="151">
        <v>12</v>
      </c>
      <c r="M429" s="151">
        <v>13</v>
      </c>
      <c r="N429" s="151">
        <v>14</v>
      </c>
      <c r="O429" s="151">
        <v>15</v>
      </c>
    </row>
    <row r="430" spans="1:15" x14ac:dyDescent="0.3">
      <c r="A430" s="162" t="s">
        <v>0</v>
      </c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</row>
    <row r="431" spans="1:15" x14ac:dyDescent="0.3">
      <c r="A431" s="155" t="s">
        <v>709</v>
      </c>
      <c r="B431" s="158" t="s">
        <v>521</v>
      </c>
      <c r="C431" s="153">
        <v>110</v>
      </c>
      <c r="D431" s="155">
        <v>15.94</v>
      </c>
      <c r="E431" s="155">
        <v>10.57</v>
      </c>
      <c r="F431" s="157">
        <v>2.5</v>
      </c>
      <c r="G431" s="155">
        <v>169.26</v>
      </c>
      <c r="H431" s="155">
        <v>0.56000000000000005</v>
      </c>
      <c r="I431" s="155">
        <v>6.16</v>
      </c>
      <c r="J431" s="153">
        <v>140</v>
      </c>
      <c r="K431" s="155">
        <v>1.45</v>
      </c>
      <c r="L431" s="155">
        <v>16.23</v>
      </c>
      <c r="M431" s="155">
        <v>167.35</v>
      </c>
      <c r="N431" s="155">
        <v>26.28</v>
      </c>
      <c r="O431" s="157">
        <v>2.5</v>
      </c>
    </row>
    <row r="432" spans="1:15" x14ac:dyDescent="0.3">
      <c r="A432" s="155" t="s">
        <v>704</v>
      </c>
      <c r="B432" s="158" t="s">
        <v>365</v>
      </c>
      <c r="C432" s="153">
        <v>150</v>
      </c>
      <c r="D432" s="155">
        <v>5.36</v>
      </c>
      <c r="E432" s="155">
        <v>2.62</v>
      </c>
      <c r="F432" s="155">
        <v>35.840000000000003</v>
      </c>
      <c r="G432" s="155">
        <v>189.73</v>
      </c>
      <c r="H432" s="155">
        <v>0.09</v>
      </c>
      <c r="I432" s="153">
        <v>21</v>
      </c>
      <c r="J432" s="155">
        <v>49.74</v>
      </c>
      <c r="K432" s="155">
        <v>1.73</v>
      </c>
      <c r="L432" s="155">
        <v>30.38</v>
      </c>
      <c r="M432" s="155">
        <v>131.75</v>
      </c>
      <c r="N432" s="157">
        <v>30.2</v>
      </c>
      <c r="O432" s="157">
        <v>1.4</v>
      </c>
    </row>
    <row r="433" spans="1:15" x14ac:dyDescent="0.3">
      <c r="A433" s="153" t="s">
        <v>693</v>
      </c>
      <c r="B433" s="158" t="s">
        <v>242</v>
      </c>
      <c r="C433" s="153">
        <v>200</v>
      </c>
      <c r="D433" s="155">
        <v>3.64</v>
      </c>
      <c r="E433" s="155">
        <v>1.94</v>
      </c>
      <c r="F433" s="155">
        <v>6.28</v>
      </c>
      <c r="G433" s="155">
        <v>58.01</v>
      </c>
      <c r="H433" s="155">
        <v>0.04</v>
      </c>
      <c r="I433" s="155">
        <v>1.1599999999999999</v>
      </c>
      <c r="J433" s="155">
        <v>9.02</v>
      </c>
      <c r="K433" s="155">
        <v>0.01</v>
      </c>
      <c r="L433" s="155">
        <v>111.92</v>
      </c>
      <c r="M433" s="157">
        <v>106.3</v>
      </c>
      <c r="N433" s="155">
        <v>29.46</v>
      </c>
      <c r="O433" s="155">
        <v>0.97</v>
      </c>
    </row>
    <row r="434" spans="1:15" x14ac:dyDescent="0.3">
      <c r="A434" s="155"/>
      <c r="B434" s="158" t="s">
        <v>224</v>
      </c>
      <c r="C434" s="153">
        <v>40</v>
      </c>
      <c r="D434" s="155">
        <v>2.64</v>
      </c>
      <c r="E434" s="155">
        <v>0.48</v>
      </c>
      <c r="F434" s="155">
        <v>15.86</v>
      </c>
      <c r="G434" s="157">
        <v>79.2</v>
      </c>
      <c r="H434" s="155">
        <v>7.0000000000000007E-2</v>
      </c>
      <c r="I434" s="156"/>
      <c r="J434" s="156"/>
      <c r="K434" s="155">
        <v>0.56000000000000005</v>
      </c>
      <c r="L434" s="157">
        <v>11.6</v>
      </c>
      <c r="M434" s="153">
        <v>60</v>
      </c>
      <c r="N434" s="157">
        <v>18.8</v>
      </c>
      <c r="O434" s="155">
        <v>1.56</v>
      </c>
    </row>
    <row r="435" spans="1:15" x14ac:dyDescent="0.3">
      <c r="A435" s="159" t="s">
        <v>636</v>
      </c>
      <c r="B435" s="160"/>
      <c r="C435" s="161">
        <v>500</v>
      </c>
      <c r="D435" s="155">
        <v>27.58</v>
      </c>
      <c r="E435" s="155">
        <v>15.61</v>
      </c>
      <c r="F435" s="155">
        <v>60.48</v>
      </c>
      <c r="G435" s="157">
        <v>496.2</v>
      </c>
      <c r="H435" s="155">
        <v>0.76</v>
      </c>
      <c r="I435" s="155">
        <v>28.32</v>
      </c>
      <c r="J435" s="155">
        <v>198.76</v>
      </c>
      <c r="K435" s="155">
        <v>3.75</v>
      </c>
      <c r="L435" s="155">
        <v>170.13</v>
      </c>
      <c r="M435" s="157">
        <v>465.4</v>
      </c>
      <c r="N435" s="155">
        <v>104.74</v>
      </c>
      <c r="O435" s="155">
        <v>6.43</v>
      </c>
    </row>
    <row r="436" spans="1:15" x14ac:dyDescent="0.3">
      <c r="A436" s="162" t="s">
        <v>783</v>
      </c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</row>
    <row r="437" spans="1:15" x14ac:dyDescent="0.3">
      <c r="A437" s="155" t="s">
        <v>280</v>
      </c>
      <c r="B437" s="158" t="s">
        <v>43</v>
      </c>
      <c r="C437" s="153">
        <v>150</v>
      </c>
      <c r="D437" s="157">
        <v>0.6</v>
      </c>
      <c r="E437" s="157">
        <v>0.6</v>
      </c>
      <c r="F437" s="157">
        <v>14.7</v>
      </c>
      <c r="G437" s="157">
        <v>70.5</v>
      </c>
      <c r="H437" s="155">
        <v>0.05</v>
      </c>
      <c r="I437" s="153">
        <v>15</v>
      </c>
      <c r="J437" s="157">
        <v>7.5</v>
      </c>
      <c r="K437" s="157">
        <v>0.3</v>
      </c>
      <c r="L437" s="153">
        <v>24</v>
      </c>
      <c r="M437" s="157">
        <v>16.5</v>
      </c>
      <c r="N437" s="157">
        <v>13.5</v>
      </c>
      <c r="O437" s="157">
        <v>3.3</v>
      </c>
    </row>
    <row r="438" spans="1:15" x14ac:dyDescent="0.3">
      <c r="A438" s="155"/>
      <c r="B438" s="158" t="s">
        <v>227</v>
      </c>
      <c r="C438" s="153">
        <v>20</v>
      </c>
      <c r="D438" s="157">
        <v>1.5</v>
      </c>
      <c r="E438" s="155">
        <v>3.72</v>
      </c>
      <c r="F438" s="155">
        <v>8.26</v>
      </c>
      <c r="G438" s="155">
        <v>73.52</v>
      </c>
      <c r="H438" s="155">
        <v>0.03</v>
      </c>
      <c r="I438" s="155">
        <v>0.84</v>
      </c>
      <c r="J438" s="155">
        <v>41.99</v>
      </c>
      <c r="K438" s="155">
        <v>0.67</v>
      </c>
      <c r="L438" s="155">
        <v>22.14</v>
      </c>
      <c r="M438" s="155">
        <v>35.950000000000003</v>
      </c>
      <c r="N438" s="155">
        <v>21.69</v>
      </c>
      <c r="O438" s="155">
        <v>0.55000000000000004</v>
      </c>
    </row>
    <row r="439" spans="1:15" x14ac:dyDescent="0.3">
      <c r="A439" s="159" t="s">
        <v>784</v>
      </c>
      <c r="B439" s="160"/>
      <c r="C439" s="161">
        <v>170</v>
      </c>
      <c r="D439" s="155">
        <v>2.1</v>
      </c>
      <c r="E439" s="155">
        <v>4.32</v>
      </c>
      <c r="F439" s="155">
        <v>22.96</v>
      </c>
      <c r="G439" s="155">
        <v>144.02000000000001</v>
      </c>
      <c r="H439" s="155">
        <v>0.08</v>
      </c>
      <c r="I439" s="155">
        <v>15.84</v>
      </c>
      <c r="J439" s="155">
        <v>49.49</v>
      </c>
      <c r="K439" s="155">
        <v>0.97</v>
      </c>
      <c r="L439" s="155">
        <v>46.14</v>
      </c>
      <c r="M439" s="155">
        <v>52.45</v>
      </c>
      <c r="N439" s="155">
        <v>35.19</v>
      </c>
      <c r="O439" s="155">
        <v>3.85</v>
      </c>
    </row>
    <row r="440" spans="1:15" x14ac:dyDescent="0.3">
      <c r="A440" s="162" t="s">
        <v>11</v>
      </c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</row>
    <row r="441" spans="1:15" x14ac:dyDescent="0.3">
      <c r="A441" s="153" t="s">
        <v>281</v>
      </c>
      <c r="B441" s="158" t="s">
        <v>229</v>
      </c>
      <c r="C441" s="153">
        <v>60</v>
      </c>
      <c r="D441" s="155">
        <v>0.51</v>
      </c>
      <c r="E441" s="155">
        <v>4.0599999999999996</v>
      </c>
      <c r="F441" s="155">
        <v>1.94</v>
      </c>
      <c r="G441" s="155">
        <v>46.37</v>
      </c>
      <c r="H441" s="155">
        <v>0.02</v>
      </c>
      <c r="I441" s="157">
        <v>5.7</v>
      </c>
      <c r="J441" s="157">
        <v>4.8</v>
      </c>
      <c r="K441" s="155">
        <v>1.83</v>
      </c>
      <c r="L441" s="155">
        <v>12.05</v>
      </c>
      <c r="M441" s="155">
        <v>19.93</v>
      </c>
      <c r="N441" s="155">
        <v>8.0500000000000007</v>
      </c>
      <c r="O441" s="155">
        <v>0.32</v>
      </c>
    </row>
    <row r="442" spans="1:15" ht="30" customHeight="1" x14ac:dyDescent="0.3">
      <c r="A442" s="153" t="s">
        <v>339</v>
      </c>
      <c r="B442" s="158" t="s">
        <v>642</v>
      </c>
      <c r="C442" s="153">
        <v>210</v>
      </c>
      <c r="D442" s="155">
        <v>5.46</v>
      </c>
      <c r="E442" s="155">
        <v>4.08</v>
      </c>
      <c r="F442" s="155">
        <v>13.69</v>
      </c>
      <c r="G442" s="155">
        <v>113.78</v>
      </c>
      <c r="H442" s="155">
        <v>0.22</v>
      </c>
      <c r="I442" s="155">
        <v>14.09</v>
      </c>
      <c r="J442" s="155">
        <v>182.4</v>
      </c>
      <c r="K442" s="155">
        <v>1.05</v>
      </c>
      <c r="L442" s="155">
        <v>16.919999999999998</v>
      </c>
      <c r="M442" s="155">
        <v>91.080000000000013</v>
      </c>
      <c r="N442" s="155">
        <v>25.77</v>
      </c>
      <c r="O442" s="155">
        <v>1.32</v>
      </c>
    </row>
    <row r="443" spans="1:15" ht="33" x14ac:dyDescent="0.3">
      <c r="A443" s="155" t="s">
        <v>284</v>
      </c>
      <c r="B443" s="158" t="s">
        <v>666</v>
      </c>
      <c r="C443" s="153">
        <v>120</v>
      </c>
      <c r="D443" s="157">
        <v>20.3</v>
      </c>
      <c r="E443" s="157">
        <v>10.84</v>
      </c>
      <c r="F443" s="157">
        <v>2.65</v>
      </c>
      <c r="G443" s="157">
        <v>185.42000000000002</v>
      </c>
      <c r="H443" s="157">
        <v>0.11</v>
      </c>
      <c r="I443" s="157">
        <v>3.15</v>
      </c>
      <c r="J443" s="157">
        <v>315.39999999999998</v>
      </c>
      <c r="K443" s="157">
        <v>0.99</v>
      </c>
      <c r="L443" s="157">
        <v>19.009999999999998</v>
      </c>
      <c r="M443" s="157">
        <v>197.88</v>
      </c>
      <c r="N443" s="157">
        <v>28.66</v>
      </c>
      <c r="O443" s="157">
        <v>1.06</v>
      </c>
    </row>
    <row r="444" spans="1:15" x14ac:dyDescent="0.3">
      <c r="A444" s="153" t="s">
        <v>291</v>
      </c>
      <c r="B444" s="158" t="s">
        <v>244</v>
      </c>
      <c r="C444" s="134">
        <v>150</v>
      </c>
      <c r="D444" s="132">
        <v>6.97</v>
      </c>
      <c r="E444" s="132">
        <v>5.44</v>
      </c>
      <c r="F444" s="132">
        <v>31.47</v>
      </c>
      <c r="G444" s="132">
        <v>202.45</v>
      </c>
      <c r="H444" s="132">
        <v>0.24</v>
      </c>
      <c r="I444" s="135"/>
      <c r="J444" s="133">
        <v>23.6</v>
      </c>
      <c r="K444" s="132">
        <v>0.49</v>
      </c>
      <c r="L444" s="132">
        <v>12.94</v>
      </c>
      <c r="M444" s="132">
        <v>165.55</v>
      </c>
      <c r="N444" s="132">
        <v>110.07</v>
      </c>
      <c r="O444" s="133">
        <v>3.7</v>
      </c>
    </row>
    <row r="445" spans="1:15" x14ac:dyDescent="0.3">
      <c r="A445" s="155" t="s">
        <v>689</v>
      </c>
      <c r="B445" s="158" t="s">
        <v>245</v>
      </c>
      <c r="C445" s="134">
        <v>200</v>
      </c>
      <c r="D445" s="132">
        <v>0.14000000000000001</v>
      </c>
      <c r="E445" s="133">
        <v>0.1</v>
      </c>
      <c r="F445" s="132">
        <v>3.24</v>
      </c>
      <c r="G445" s="133">
        <v>15.6</v>
      </c>
      <c r="H445" s="135"/>
      <c r="I445" s="134">
        <v>3</v>
      </c>
      <c r="J445" s="133">
        <v>1.6</v>
      </c>
      <c r="K445" s="133">
        <v>0.2</v>
      </c>
      <c r="L445" s="134">
        <v>5</v>
      </c>
      <c r="M445" s="133">
        <v>3.2</v>
      </c>
      <c r="N445" s="133">
        <v>1.4</v>
      </c>
      <c r="O445" s="132">
        <v>0.08</v>
      </c>
    </row>
    <row r="446" spans="1:15" x14ac:dyDescent="0.3">
      <c r="A446" s="157"/>
      <c r="B446" s="158" t="s">
        <v>70</v>
      </c>
      <c r="C446" s="134">
        <v>50</v>
      </c>
      <c r="D446" s="132">
        <v>2.4500000000000002</v>
      </c>
      <c r="E446" s="133">
        <v>0.5</v>
      </c>
      <c r="F446" s="133">
        <v>22.4</v>
      </c>
      <c r="G446" s="134">
        <v>105</v>
      </c>
      <c r="H446" s="132">
        <v>0.05</v>
      </c>
      <c r="I446" s="135"/>
      <c r="J446" s="135"/>
      <c r="K446" s="132">
        <v>0.35</v>
      </c>
      <c r="L446" s="134">
        <v>9</v>
      </c>
      <c r="M446" s="134">
        <v>46</v>
      </c>
      <c r="N446" s="134">
        <v>10</v>
      </c>
      <c r="O446" s="132">
        <v>1.45</v>
      </c>
    </row>
    <row r="447" spans="1:15" x14ac:dyDescent="0.3">
      <c r="A447" s="159" t="s">
        <v>44</v>
      </c>
      <c r="B447" s="160"/>
      <c r="C447" s="136">
        <v>790</v>
      </c>
      <c r="D447" s="132">
        <v>35.83</v>
      </c>
      <c r="E447" s="132">
        <v>25.02</v>
      </c>
      <c r="F447" s="132">
        <v>75.39</v>
      </c>
      <c r="G447" s="132">
        <v>668.62</v>
      </c>
      <c r="H447" s="132">
        <v>0.64</v>
      </c>
      <c r="I447" s="132">
        <v>25.94</v>
      </c>
      <c r="J447" s="133">
        <v>527.79999999999995</v>
      </c>
      <c r="K447" s="132">
        <v>4.91</v>
      </c>
      <c r="L447" s="132">
        <v>74.92</v>
      </c>
      <c r="M447" s="132">
        <v>523.64</v>
      </c>
      <c r="N447" s="132">
        <v>183.95</v>
      </c>
      <c r="O447" s="132">
        <v>7.93</v>
      </c>
    </row>
    <row r="448" spans="1:15" x14ac:dyDescent="0.3">
      <c r="A448" s="162" t="s">
        <v>785</v>
      </c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</row>
    <row r="449" spans="1:15" x14ac:dyDescent="0.3">
      <c r="A449" s="155" t="s">
        <v>280</v>
      </c>
      <c r="B449" s="158" t="s">
        <v>43</v>
      </c>
      <c r="C449" s="134">
        <v>150</v>
      </c>
      <c r="D449" s="133">
        <v>0.6</v>
      </c>
      <c r="E449" s="133">
        <v>0.6</v>
      </c>
      <c r="F449" s="133">
        <v>14.7</v>
      </c>
      <c r="G449" s="133">
        <v>70.5</v>
      </c>
      <c r="H449" s="132">
        <v>0.05</v>
      </c>
      <c r="I449" s="134">
        <v>15</v>
      </c>
      <c r="J449" s="133">
        <v>7.5</v>
      </c>
      <c r="K449" s="133">
        <v>0.3</v>
      </c>
      <c r="L449" s="134">
        <v>24</v>
      </c>
      <c r="M449" s="133">
        <v>16.5</v>
      </c>
      <c r="N449" s="133">
        <v>13.5</v>
      </c>
      <c r="O449" s="133">
        <v>3.3</v>
      </c>
    </row>
    <row r="450" spans="1:15" x14ac:dyDescent="0.3">
      <c r="A450" s="163"/>
      <c r="B450" s="158" t="s">
        <v>639</v>
      </c>
      <c r="C450" s="134">
        <v>200</v>
      </c>
      <c r="D450" s="134">
        <v>6</v>
      </c>
      <c r="E450" s="134">
        <v>2</v>
      </c>
      <c r="F450" s="134">
        <v>8</v>
      </c>
      <c r="G450" s="134">
        <v>80</v>
      </c>
      <c r="H450" s="132">
        <v>0.08</v>
      </c>
      <c r="I450" s="133">
        <v>1.4</v>
      </c>
      <c r="J450" s="135"/>
      <c r="K450" s="135"/>
      <c r="L450" s="134">
        <v>240</v>
      </c>
      <c r="M450" s="134">
        <v>180</v>
      </c>
      <c r="N450" s="134">
        <v>28</v>
      </c>
      <c r="O450" s="133">
        <v>0.2</v>
      </c>
    </row>
    <row r="451" spans="1:15" x14ac:dyDescent="0.3">
      <c r="A451" s="159" t="s">
        <v>786</v>
      </c>
      <c r="B451" s="160"/>
      <c r="C451" s="136">
        <v>350</v>
      </c>
      <c r="D451" s="132">
        <v>6.6</v>
      </c>
      <c r="E451" s="132">
        <v>2.6</v>
      </c>
      <c r="F451" s="132">
        <v>22.7</v>
      </c>
      <c r="G451" s="133">
        <v>150.5</v>
      </c>
      <c r="H451" s="132">
        <v>0.13</v>
      </c>
      <c r="I451" s="133">
        <v>16.399999999999999</v>
      </c>
      <c r="J451" s="133">
        <v>7.5</v>
      </c>
      <c r="K451" s="133">
        <v>0.3</v>
      </c>
      <c r="L451" s="134">
        <v>264</v>
      </c>
      <c r="M451" s="133">
        <v>196.5</v>
      </c>
      <c r="N451" s="133">
        <v>41.5</v>
      </c>
      <c r="O451" s="133">
        <v>3.5</v>
      </c>
    </row>
    <row r="452" spans="1:15" x14ac:dyDescent="0.3">
      <c r="A452" s="159" t="s">
        <v>45</v>
      </c>
      <c r="B452" s="160"/>
      <c r="C452" s="137">
        <v>1810</v>
      </c>
      <c r="D452" s="132">
        <v>72.11</v>
      </c>
      <c r="E452" s="132">
        <v>47.55</v>
      </c>
      <c r="F452" s="132">
        <v>181.53</v>
      </c>
      <c r="G452" s="132">
        <v>1459.34</v>
      </c>
      <c r="H452" s="132">
        <v>1.61</v>
      </c>
      <c r="I452" s="133">
        <v>86.5</v>
      </c>
      <c r="J452" s="132">
        <v>783.55</v>
      </c>
      <c r="K452" s="132">
        <v>9.93</v>
      </c>
      <c r="L452" s="132">
        <v>555.19000000000005</v>
      </c>
      <c r="M452" s="132">
        <v>1237.99</v>
      </c>
      <c r="N452" s="132">
        <v>365.38</v>
      </c>
      <c r="O452" s="132">
        <v>21.71</v>
      </c>
    </row>
    <row r="453" spans="1:15" s="141" customFormat="1" x14ac:dyDescent="0.3">
      <c r="A453" s="142" t="s">
        <v>155</v>
      </c>
      <c r="B453" s="143" t="s">
        <v>156</v>
      </c>
      <c r="C453" s="164"/>
      <c r="D453" s="164"/>
      <c r="E453" s="164"/>
      <c r="F453" s="164"/>
      <c r="G453" s="164"/>
      <c r="H453" s="164"/>
      <c r="I453" s="164"/>
      <c r="J453" s="165"/>
      <c r="K453" s="165"/>
      <c r="L453" s="165"/>
      <c r="M453" s="165"/>
      <c r="N453" s="165"/>
      <c r="O453" s="165"/>
    </row>
    <row r="454" spans="1:15" s="141" customFormat="1" x14ac:dyDescent="0.3">
      <c r="A454" s="142" t="s">
        <v>157</v>
      </c>
      <c r="B454" s="143" t="s">
        <v>158</v>
      </c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</row>
    <row r="455" spans="1:15" s="141" customFormat="1" ht="15" customHeight="1" x14ac:dyDescent="0.3">
      <c r="A455" s="147" t="s">
        <v>20</v>
      </c>
      <c r="B455" s="148" t="s">
        <v>21</v>
      </c>
      <c r="C455" s="164"/>
      <c r="D455" s="147"/>
      <c r="E455" s="164"/>
      <c r="F455" s="167"/>
      <c r="G455" s="167"/>
      <c r="H455" s="147"/>
      <c r="I455" s="147"/>
      <c r="J455" s="168"/>
      <c r="K455" s="168"/>
      <c r="L455" s="168"/>
      <c r="M455" s="168"/>
      <c r="N455" s="168"/>
      <c r="O455" s="168"/>
    </row>
    <row r="456" spans="1:15" s="141" customFormat="1" x14ac:dyDescent="0.3">
      <c r="A456" s="147" t="s">
        <v>22</v>
      </c>
      <c r="B456" s="148">
        <v>4</v>
      </c>
      <c r="C456" s="147"/>
      <c r="D456" s="147"/>
      <c r="E456" s="164"/>
      <c r="F456" s="164"/>
      <c r="G456" s="164"/>
      <c r="H456" s="147"/>
      <c r="I456" s="147"/>
      <c r="J456" s="164"/>
      <c r="K456" s="164"/>
      <c r="L456" s="164"/>
      <c r="M456" s="164"/>
      <c r="N456" s="164"/>
      <c r="O456" s="164"/>
    </row>
    <row r="457" spans="1:15" ht="16.5" customHeight="1" x14ac:dyDescent="0.3">
      <c r="A457" s="241" t="s">
        <v>23</v>
      </c>
      <c r="B457" s="241" t="s">
        <v>24</v>
      </c>
      <c r="C457" s="241" t="s">
        <v>25</v>
      </c>
      <c r="D457" s="244" t="s">
        <v>26</v>
      </c>
      <c r="E457" s="244"/>
      <c r="F457" s="244"/>
      <c r="G457" s="241" t="s">
        <v>27</v>
      </c>
      <c r="H457" s="244" t="s">
        <v>28</v>
      </c>
      <c r="I457" s="244"/>
      <c r="J457" s="244"/>
      <c r="K457" s="244"/>
      <c r="L457" s="244" t="s">
        <v>29</v>
      </c>
      <c r="M457" s="244"/>
      <c r="N457" s="244"/>
      <c r="O457" s="244"/>
    </row>
    <row r="458" spans="1:15" x14ac:dyDescent="0.3">
      <c r="A458" s="242"/>
      <c r="B458" s="243"/>
      <c r="C458" s="242"/>
      <c r="D458" s="149" t="s">
        <v>30</v>
      </c>
      <c r="E458" s="149" t="s">
        <v>31</v>
      </c>
      <c r="F458" s="149" t="s">
        <v>32</v>
      </c>
      <c r="G458" s="242"/>
      <c r="H458" s="149" t="s">
        <v>33</v>
      </c>
      <c r="I458" s="149" t="s">
        <v>34</v>
      </c>
      <c r="J458" s="149" t="s">
        <v>35</v>
      </c>
      <c r="K458" s="149" t="s">
        <v>36</v>
      </c>
      <c r="L458" s="149" t="s">
        <v>37</v>
      </c>
      <c r="M458" s="149" t="s">
        <v>38</v>
      </c>
      <c r="N458" s="149" t="s">
        <v>39</v>
      </c>
      <c r="O458" s="149" t="s">
        <v>40</v>
      </c>
    </row>
    <row r="459" spans="1:15" x14ac:dyDescent="0.3">
      <c r="A459" s="151">
        <v>1</v>
      </c>
      <c r="B459" s="151">
        <v>2</v>
      </c>
      <c r="C459" s="151">
        <v>3</v>
      </c>
      <c r="D459" s="151">
        <v>4</v>
      </c>
      <c r="E459" s="151">
        <v>5</v>
      </c>
      <c r="F459" s="151">
        <v>6</v>
      </c>
      <c r="G459" s="151">
        <v>7</v>
      </c>
      <c r="H459" s="151">
        <v>8</v>
      </c>
      <c r="I459" s="151">
        <v>9</v>
      </c>
      <c r="J459" s="151">
        <v>10</v>
      </c>
      <c r="K459" s="151">
        <v>11</v>
      </c>
      <c r="L459" s="151">
        <v>12</v>
      </c>
      <c r="M459" s="151">
        <v>13</v>
      </c>
      <c r="N459" s="151">
        <v>14</v>
      </c>
      <c r="O459" s="151">
        <v>15</v>
      </c>
    </row>
    <row r="460" spans="1:15" x14ac:dyDescent="0.3">
      <c r="A460" s="162" t="s">
        <v>0</v>
      </c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</row>
    <row r="461" spans="1:15" x14ac:dyDescent="0.3">
      <c r="A461" s="153" t="s">
        <v>299</v>
      </c>
      <c r="B461" s="158" t="s">
        <v>300</v>
      </c>
      <c r="C461" s="134">
        <v>15</v>
      </c>
      <c r="D461" s="132">
        <v>3.48</v>
      </c>
      <c r="E461" s="132">
        <v>4.43</v>
      </c>
      <c r="F461" s="135"/>
      <c r="G461" s="133">
        <v>54.6</v>
      </c>
      <c r="H461" s="132">
        <v>0.01</v>
      </c>
      <c r="I461" s="132">
        <v>0.11</v>
      </c>
      <c r="J461" s="133">
        <v>43.2</v>
      </c>
      <c r="K461" s="132">
        <v>0.08</v>
      </c>
      <c r="L461" s="134">
        <v>132</v>
      </c>
      <c r="M461" s="134">
        <v>75</v>
      </c>
      <c r="N461" s="132">
        <v>5.25</v>
      </c>
      <c r="O461" s="132">
        <v>0.15</v>
      </c>
    </row>
    <row r="462" spans="1:15" x14ac:dyDescent="0.3">
      <c r="A462" s="155" t="s">
        <v>679</v>
      </c>
      <c r="B462" s="158" t="s">
        <v>635</v>
      </c>
      <c r="C462" s="134">
        <v>50</v>
      </c>
      <c r="D462" s="132">
        <v>4.8600000000000003</v>
      </c>
      <c r="E462" s="132">
        <v>3.21</v>
      </c>
      <c r="F462" s="132">
        <v>1.07</v>
      </c>
      <c r="G462" s="132">
        <v>52.47</v>
      </c>
      <c r="H462" s="132">
        <v>0.01</v>
      </c>
      <c r="I462" s="132">
        <v>0.18</v>
      </c>
      <c r="J462" s="133">
        <v>1.4</v>
      </c>
      <c r="K462" s="132">
        <v>1.32</v>
      </c>
      <c r="L462" s="133">
        <v>21.9</v>
      </c>
      <c r="M462" s="132">
        <v>23.69</v>
      </c>
      <c r="N462" s="132">
        <v>5.63</v>
      </c>
      <c r="O462" s="133">
        <v>0.1</v>
      </c>
    </row>
    <row r="463" spans="1:15" ht="27.75" customHeight="1" x14ac:dyDescent="0.3">
      <c r="A463" s="153" t="s">
        <v>674</v>
      </c>
      <c r="B463" s="158" t="s">
        <v>233</v>
      </c>
      <c r="C463" s="134">
        <v>210</v>
      </c>
      <c r="D463" s="132">
        <v>8.52</v>
      </c>
      <c r="E463" s="133">
        <v>7.9</v>
      </c>
      <c r="F463" s="132">
        <v>34.479999999999997</v>
      </c>
      <c r="G463" s="132">
        <v>243.93</v>
      </c>
      <c r="H463" s="132">
        <v>0.24</v>
      </c>
      <c r="I463" s="133">
        <v>2.8</v>
      </c>
      <c r="J463" s="133">
        <v>33.299999999999997</v>
      </c>
      <c r="K463" s="132">
        <v>0.63</v>
      </c>
      <c r="L463" s="132">
        <v>148.41999999999999</v>
      </c>
      <c r="M463" s="133">
        <v>237.8</v>
      </c>
      <c r="N463" s="133">
        <v>27.6</v>
      </c>
      <c r="O463" s="132">
        <v>1.75</v>
      </c>
    </row>
    <row r="464" spans="1:15" x14ac:dyDescent="0.3">
      <c r="A464" s="155" t="s">
        <v>675</v>
      </c>
      <c r="B464" s="158" t="s">
        <v>246</v>
      </c>
      <c r="C464" s="134">
        <v>200</v>
      </c>
      <c r="D464" s="132">
        <v>0.31</v>
      </c>
      <c r="E464" s="133">
        <v>0.1</v>
      </c>
      <c r="F464" s="133">
        <v>4.5</v>
      </c>
      <c r="G464" s="132">
        <v>21.22</v>
      </c>
      <c r="H464" s="135"/>
      <c r="I464" s="132">
        <v>2.35</v>
      </c>
      <c r="J464" s="133">
        <v>1.7</v>
      </c>
      <c r="K464" s="132">
        <v>0.15</v>
      </c>
      <c r="L464" s="133">
        <v>8.6999999999999993</v>
      </c>
      <c r="M464" s="132">
        <v>10.64</v>
      </c>
      <c r="N464" s="132">
        <v>5.45</v>
      </c>
      <c r="O464" s="132">
        <v>0.88</v>
      </c>
    </row>
    <row r="465" spans="1:15" x14ac:dyDescent="0.3">
      <c r="A465" s="155"/>
      <c r="B465" s="158" t="s">
        <v>224</v>
      </c>
      <c r="C465" s="134">
        <v>40</v>
      </c>
      <c r="D465" s="132">
        <v>2.64</v>
      </c>
      <c r="E465" s="132">
        <v>0.48</v>
      </c>
      <c r="F465" s="132">
        <v>15.86</v>
      </c>
      <c r="G465" s="133">
        <v>79.2</v>
      </c>
      <c r="H465" s="132">
        <v>7.0000000000000007E-2</v>
      </c>
      <c r="I465" s="135"/>
      <c r="J465" s="135"/>
      <c r="K465" s="132">
        <v>0.56000000000000005</v>
      </c>
      <c r="L465" s="133">
        <v>11.6</v>
      </c>
      <c r="M465" s="134">
        <v>60</v>
      </c>
      <c r="N465" s="133">
        <v>18.8</v>
      </c>
      <c r="O465" s="132">
        <v>1.56</v>
      </c>
    </row>
    <row r="466" spans="1:15" x14ac:dyDescent="0.3">
      <c r="A466" s="159" t="s">
        <v>636</v>
      </c>
      <c r="B466" s="160"/>
      <c r="C466" s="136">
        <v>515</v>
      </c>
      <c r="D466" s="132">
        <v>19.809999999999999</v>
      </c>
      <c r="E466" s="132">
        <v>16.12</v>
      </c>
      <c r="F466" s="132">
        <v>55.91</v>
      </c>
      <c r="G466" s="132">
        <v>451.42</v>
      </c>
      <c r="H466" s="132">
        <v>0.33</v>
      </c>
      <c r="I466" s="132">
        <v>5.44</v>
      </c>
      <c r="J466" s="133">
        <v>79.599999999999994</v>
      </c>
      <c r="K466" s="132">
        <v>2.74</v>
      </c>
      <c r="L466" s="132">
        <v>322.62</v>
      </c>
      <c r="M466" s="132">
        <v>407.13</v>
      </c>
      <c r="N466" s="132">
        <v>62.73</v>
      </c>
      <c r="O466" s="132">
        <v>4.4400000000000004</v>
      </c>
    </row>
    <row r="467" spans="1:15" x14ac:dyDescent="0.3">
      <c r="A467" s="162" t="s">
        <v>783</v>
      </c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</row>
    <row r="468" spans="1:15" x14ac:dyDescent="0.3">
      <c r="A468" s="155" t="s">
        <v>280</v>
      </c>
      <c r="B468" s="158" t="s">
        <v>43</v>
      </c>
      <c r="C468" s="153">
        <v>150</v>
      </c>
      <c r="D468" s="157">
        <v>0.6</v>
      </c>
      <c r="E468" s="157">
        <v>0.6</v>
      </c>
      <c r="F468" s="157">
        <v>14.7</v>
      </c>
      <c r="G468" s="157">
        <v>70.5</v>
      </c>
      <c r="H468" s="155">
        <v>0.05</v>
      </c>
      <c r="I468" s="153">
        <v>15</v>
      </c>
      <c r="J468" s="157">
        <v>7.5</v>
      </c>
      <c r="K468" s="157">
        <v>0.3</v>
      </c>
      <c r="L468" s="153">
        <v>24</v>
      </c>
      <c r="M468" s="157">
        <v>16.5</v>
      </c>
      <c r="N468" s="157">
        <v>13.5</v>
      </c>
      <c r="O468" s="157">
        <v>3.3</v>
      </c>
    </row>
    <row r="469" spans="1:15" x14ac:dyDescent="0.3">
      <c r="A469" s="155"/>
      <c r="B469" s="158" t="s">
        <v>227</v>
      </c>
      <c r="C469" s="153">
        <v>20</v>
      </c>
      <c r="D469" s="157">
        <v>1.5</v>
      </c>
      <c r="E469" s="155">
        <v>3.72</v>
      </c>
      <c r="F469" s="155">
        <v>8.26</v>
      </c>
      <c r="G469" s="155">
        <v>73.52</v>
      </c>
      <c r="H469" s="155">
        <v>0.03</v>
      </c>
      <c r="I469" s="155">
        <v>0.84</v>
      </c>
      <c r="J469" s="155">
        <v>41.99</v>
      </c>
      <c r="K469" s="155">
        <v>0.67</v>
      </c>
      <c r="L469" s="155">
        <v>22.14</v>
      </c>
      <c r="M469" s="155">
        <v>35.950000000000003</v>
      </c>
      <c r="N469" s="155">
        <v>21.69</v>
      </c>
      <c r="O469" s="155">
        <v>0.55000000000000004</v>
      </c>
    </row>
    <row r="470" spans="1:15" x14ac:dyDescent="0.3">
      <c r="A470" s="159" t="s">
        <v>784</v>
      </c>
      <c r="B470" s="160"/>
      <c r="C470" s="161">
        <v>170</v>
      </c>
      <c r="D470" s="155">
        <v>2.1</v>
      </c>
      <c r="E470" s="155">
        <v>4.32</v>
      </c>
      <c r="F470" s="155">
        <v>22.96</v>
      </c>
      <c r="G470" s="155">
        <v>144.02000000000001</v>
      </c>
      <c r="H470" s="155">
        <v>0.08</v>
      </c>
      <c r="I470" s="155">
        <v>15.84</v>
      </c>
      <c r="J470" s="155">
        <v>49.49</v>
      </c>
      <c r="K470" s="155">
        <v>0.97</v>
      </c>
      <c r="L470" s="155">
        <v>46.14</v>
      </c>
      <c r="M470" s="155">
        <v>52.45</v>
      </c>
      <c r="N470" s="155">
        <v>35.19</v>
      </c>
      <c r="O470" s="155">
        <v>3.85</v>
      </c>
    </row>
    <row r="471" spans="1:15" x14ac:dyDescent="0.3">
      <c r="A471" s="162" t="s">
        <v>11</v>
      </c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</row>
    <row r="472" spans="1:15" ht="15" customHeight="1" x14ac:dyDescent="0.3">
      <c r="A472" s="153" t="s">
        <v>698</v>
      </c>
      <c r="B472" s="158" t="s">
        <v>652</v>
      </c>
      <c r="C472" s="153">
        <v>60</v>
      </c>
      <c r="D472" s="155">
        <v>0.67</v>
      </c>
      <c r="E472" s="155">
        <v>4.09</v>
      </c>
      <c r="F472" s="155">
        <v>2.2799999999999998</v>
      </c>
      <c r="G472" s="155">
        <v>49.64</v>
      </c>
      <c r="H472" s="155">
        <v>0.03</v>
      </c>
      <c r="I472" s="157">
        <v>39.1</v>
      </c>
      <c r="J472" s="155">
        <v>106.19</v>
      </c>
      <c r="K472" s="155">
        <v>2.1800000000000002</v>
      </c>
      <c r="L472" s="155">
        <v>14.26</v>
      </c>
      <c r="M472" s="155">
        <v>13.73</v>
      </c>
      <c r="N472" s="155">
        <v>9.51</v>
      </c>
      <c r="O472" s="155">
        <v>0.47</v>
      </c>
    </row>
    <row r="473" spans="1:15" ht="29.25" customHeight="1" x14ac:dyDescent="0.3">
      <c r="A473" s="157" t="s">
        <v>287</v>
      </c>
      <c r="B473" s="158" t="s">
        <v>637</v>
      </c>
      <c r="C473" s="153">
        <v>225</v>
      </c>
      <c r="D473" s="155">
        <v>6.8000000000000007</v>
      </c>
      <c r="E473" s="155">
        <v>4.6399999999999997</v>
      </c>
      <c r="F473" s="155">
        <v>9.17</v>
      </c>
      <c r="G473" s="155">
        <v>106.14</v>
      </c>
      <c r="H473" s="155">
        <v>9.0000000000000011E-2</v>
      </c>
      <c r="I473" s="155">
        <v>17.540000000000003</v>
      </c>
      <c r="J473" s="155">
        <v>170.22</v>
      </c>
      <c r="K473" s="155">
        <v>1.58</v>
      </c>
      <c r="L473" s="155">
        <v>31.709999999999997</v>
      </c>
      <c r="M473" s="155">
        <v>82.800000000000011</v>
      </c>
      <c r="N473" s="155">
        <v>36.47</v>
      </c>
      <c r="O473" s="155">
        <v>0.94</v>
      </c>
    </row>
    <row r="474" spans="1:15" x14ac:dyDescent="0.3">
      <c r="A474" s="153" t="s">
        <v>529</v>
      </c>
      <c r="B474" s="158" t="s">
        <v>530</v>
      </c>
      <c r="C474" s="153">
        <v>90</v>
      </c>
      <c r="D474" s="155">
        <v>20.07</v>
      </c>
      <c r="E474" s="155">
        <v>11.46</v>
      </c>
      <c r="F474" s="157">
        <v>4.2</v>
      </c>
      <c r="G474" s="155">
        <v>200.94</v>
      </c>
      <c r="H474" s="157">
        <v>0.7</v>
      </c>
      <c r="I474" s="155">
        <v>10.18</v>
      </c>
      <c r="J474" s="156"/>
      <c r="K474" s="155">
        <v>1.06</v>
      </c>
      <c r="L474" s="155">
        <v>21.38</v>
      </c>
      <c r="M474" s="155">
        <v>215.31</v>
      </c>
      <c r="N474" s="155">
        <v>32.99</v>
      </c>
      <c r="O474" s="155">
        <v>3.25</v>
      </c>
    </row>
    <row r="475" spans="1:15" ht="15" customHeight="1" x14ac:dyDescent="0.3">
      <c r="A475" s="153" t="s">
        <v>472</v>
      </c>
      <c r="B475" s="158" t="s">
        <v>473</v>
      </c>
      <c r="C475" s="153">
        <v>150</v>
      </c>
      <c r="D475" s="157">
        <v>4.5</v>
      </c>
      <c r="E475" s="157">
        <v>1.9</v>
      </c>
      <c r="F475" s="155">
        <v>36.68</v>
      </c>
      <c r="G475" s="155">
        <v>182.24</v>
      </c>
      <c r="H475" s="155">
        <v>0.27</v>
      </c>
      <c r="I475" s="153">
        <v>45</v>
      </c>
      <c r="J475" s="155">
        <v>6.75</v>
      </c>
      <c r="K475" s="155">
        <v>0.67</v>
      </c>
      <c r="L475" s="155">
        <v>24.34</v>
      </c>
      <c r="M475" s="157">
        <v>130.9</v>
      </c>
      <c r="N475" s="155">
        <v>51.86</v>
      </c>
      <c r="O475" s="155">
        <v>2.04</v>
      </c>
    </row>
    <row r="476" spans="1:15" x14ac:dyDescent="0.3">
      <c r="A476" s="155" t="s">
        <v>684</v>
      </c>
      <c r="B476" s="158" t="s">
        <v>249</v>
      </c>
      <c r="C476" s="153">
        <v>200</v>
      </c>
      <c r="D476" s="155">
        <v>0.78</v>
      </c>
      <c r="E476" s="155">
        <v>0.05</v>
      </c>
      <c r="F476" s="155">
        <v>10.85</v>
      </c>
      <c r="G476" s="157">
        <v>47.6</v>
      </c>
      <c r="H476" s="155">
        <v>0.02</v>
      </c>
      <c r="I476" s="157">
        <v>0.6</v>
      </c>
      <c r="J476" s="155">
        <v>87.45</v>
      </c>
      <c r="K476" s="155">
        <v>0.83</v>
      </c>
      <c r="L476" s="153">
        <v>24</v>
      </c>
      <c r="M476" s="157">
        <v>21.9</v>
      </c>
      <c r="N476" s="155">
        <v>15.75</v>
      </c>
      <c r="O476" s="155">
        <v>0.48</v>
      </c>
    </row>
    <row r="477" spans="1:15" x14ac:dyDescent="0.3">
      <c r="A477" s="157"/>
      <c r="B477" s="158" t="s">
        <v>70</v>
      </c>
      <c r="C477" s="134">
        <v>50</v>
      </c>
      <c r="D477" s="132">
        <v>2.4500000000000002</v>
      </c>
      <c r="E477" s="133">
        <v>0.5</v>
      </c>
      <c r="F477" s="133">
        <v>22.4</v>
      </c>
      <c r="G477" s="134">
        <v>105</v>
      </c>
      <c r="H477" s="132">
        <v>0.05</v>
      </c>
      <c r="I477" s="135"/>
      <c r="J477" s="135"/>
      <c r="K477" s="132">
        <v>0.35</v>
      </c>
      <c r="L477" s="134">
        <v>9</v>
      </c>
      <c r="M477" s="134">
        <v>46</v>
      </c>
      <c r="N477" s="134">
        <v>10</v>
      </c>
      <c r="O477" s="132">
        <v>1.45</v>
      </c>
    </row>
    <row r="478" spans="1:15" x14ac:dyDescent="0.3">
      <c r="A478" s="159" t="s">
        <v>44</v>
      </c>
      <c r="B478" s="160"/>
      <c r="C478" s="136">
        <v>775</v>
      </c>
      <c r="D478" s="132">
        <v>35.270000000000003</v>
      </c>
      <c r="E478" s="132">
        <v>22.64</v>
      </c>
      <c r="F478" s="132">
        <v>85.58</v>
      </c>
      <c r="G478" s="132">
        <v>691.56</v>
      </c>
      <c r="H478" s="132">
        <v>1.1599999999999999</v>
      </c>
      <c r="I478" s="132">
        <v>112.42</v>
      </c>
      <c r="J478" s="132">
        <v>370.61</v>
      </c>
      <c r="K478" s="132">
        <v>6.67</v>
      </c>
      <c r="L478" s="132">
        <v>124.69</v>
      </c>
      <c r="M478" s="132">
        <v>510.64</v>
      </c>
      <c r="N478" s="132">
        <v>156.58000000000001</v>
      </c>
      <c r="O478" s="132">
        <v>8.6300000000000008</v>
      </c>
    </row>
    <row r="479" spans="1:15" x14ac:dyDescent="0.3">
      <c r="A479" s="162" t="s">
        <v>785</v>
      </c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</row>
    <row r="480" spans="1:15" x14ac:dyDescent="0.3">
      <c r="A480" s="155" t="s">
        <v>280</v>
      </c>
      <c r="B480" s="158" t="s">
        <v>43</v>
      </c>
      <c r="C480" s="134">
        <v>150</v>
      </c>
      <c r="D480" s="133">
        <v>0.6</v>
      </c>
      <c r="E480" s="133">
        <v>0.6</v>
      </c>
      <c r="F480" s="133">
        <v>14.7</v>
      </c>
      <c r="G480" s="133">
        <v>70.5</v>
      </c>
      <c r="H480" s="132">
        <v>0.05</v>
      </c>
      <c r="I480" s="134">
        <v>15</v>
      </c>
      <c r="J480" s="133">
        <v>7.5</v>
      </c>
      <c r="K480" s="133">
        <v>0.3</v>
      </c>
      <c r="L480" s="134">
        <v>24</v>
      </c>
      <c r="M480" s="133">
        <v>16.5</v>
      </c>
      <c r="N480" s="133">
        <v>13.5</v>
      </c>
      <c r="O480" s="133">
        <v>3.3</v>
      </c>
    </row>
    <row r="481" spans="1:15" x14ac:dyDescent="0.3">
      <c r="A481" s="163"/>
      <c r="B481" s="158" t="s">
        <v>639</v>
      </c>
      <c r="C481" s="134">
        <v>200</v>
      </c>
      <c r="D481" s="134">
        <v>6</v>
      </c>
      <c r="E481" s="134">
        <v>2</v>
      </c>
      <c r="F481" s="134">
        <v>8</v>
      </c>
      <c r="G481" s="134">
        <v>80</v>
      </c>
      <c r="H481" s="132">
        <v>0.08</v>
      </c>
      <c r="I481" s="133">
        <v>1.4</v>
      </c>
      <c r="J481" s="135"/>
      <c r="K481" s="135"/>
      <c r="L481" s="134">
        <v>240</v>
      </c>
      <c r="M481" s="134">
        <v>180</v>
      </c>
      <c r="N481" s="134">
        <v>28</v>
      </c>
      <c r="O481" s="133">
        <v>0.2</v>
      </c>
    </row>
    <row r="482" spans="1:15" x14ac:dyDescent="0.3">
      <c r="A482" s="159" t="s">
        <v>786</v>
      </c>
      <c r="B482" s="160"/>
      <c r="C482" s="136">
        <v>350</v>
      </c>
      <c r="D482" s="132">
        <v>6.6</v>
      </c>
      <c r="E482" s="132">
        <v>2.6</v>
      </c>
      <c r="F482" s="132">
        <v>22.7</v>
      </c>
      <c r="G482" s="133">
        <v>150.5</v>
      </c>
      <c r="H482" s="132">
        <v>0.13</v>
      </c>
      <c r="I482" s="133">
        <v>16.399999999999999</v>
      </c>
      <c r="J482" s="133">
        <v>7.5</v>
      </c>
      <c r="K482" s="133">
        <v>0.3</v>
      </c>
      <c r="L482" s="134">
        <v>264</v>
      </c>
      <c r="M482" s="133">
        <v>196.5</v>
      </c>
      <c r="N482" s="133">
        <v>41.5</v>
      </c>
      <c r="O482" s="133">
        <v>3.5</v>
      </c>
    </row>
    <row r="483" spans="1:15" x14ac:dyDescent="0.3">
      <c r="A483" s="159" t="s">
        <v>45</v>
      </c>
      <c r="B483" s="160"/>
      <c r="C483" s="137">
        <v>1810</v>
      </c>
      <c r="D483" s="132">
        <v>63.78</v>
      </c>
      <c r="E483" s="132">
        <v>45.68</v>
      </c>
      <c r="F483" s="132">
        <v>187.15</v>
      </c>
      <c r="G483" s="133">
        <v>1437.5</v>
      </c>
      <c r="H483" s="133">
        <v>1.7</v>
      </c>
      <c r="I483" s="133">
        <v>150.1</v>
      </c>
      <c r="J483" s="133">
        <v>507.2</v>
      </c>
      <c r="K483" s="132">
        <v>10.68</v>
      </c>
      <c r="L483" s="132">
        <v>757.45</v>
      </c>
      <c r="M483" s="132">
        <v>1166.72</v>
      </c>
      <c r="N483" s="134">
        <v>296</v>
      </c>
      <c r="O483" s="132">
        <v>20.420000000000002</v>
      </c>
    </row>
    <row r="484" spans="1:15" s="141" customFormat="1" x14ac:dyDescent="0.3">
      <c r="A484" s="142" t="s">
        <v>155</v>
      </c>
      <c r="B484" s="143" t="s">
        <v>156</v>
      </c>
      <c r="C484" s="164"/>
      <c r="D484" s="164"/>
      <c r="E484" s="164"/>
      <c r="F484" s="164"/>
      <c r="G484" s="164"/>
      <c r="H484" s="164"/>
      <c r="I484" s="164"/>
      <c r="J484" s="165"/>
      <c r="K484" s="165"/>
      <c r="L484" s="165"/>
      <c r="M484" s="165"/>
      <c r="N484" s="165"/>
      <c r="O484" s="165"/>
    </row>
    <row r="485" spans="1:15" s="141" customFormat="1" x14ac:dyDescent="0.3">
      <c r="A485" s="142" t="s">
        <v>157</v>
      </c>
      <c r="B485" s="143" t="s">
        <v>158</v>
      </c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</row>
    <row r="486" spans="1:15" s="141" customFormat="1" ht="15" customHeight="1" x14ac:dyDescent="0.3">
      <c r="A486" s="147" t="s">
        <v>20</v>
      </c>
      <c r="B486" s="148" t="s">
        <v>46</v>
      </c>
      <c r="C486" s="164"/>
      <c r="D486" s="147"/>
      <c r="E486" s="164"/>
      <c r="F486" s="167"/>
      <c r="G486" s="167"/>
      <c r="H486" s="147"/>
      <c r="I486" s="147"/>
      <c r="J486" s="168"/>
      <c r="K486" s="168"/>
      <c r="L486" s="168"/>
      <c r="M486" s="168"/>
      <c r="N486" s="168"/>
      <c r="O486" s="168"/>
    </row>
    <row r="487" spans="1:15" s="141" customFormat="1" x14ac:dyDescent="0.3">
      <c r="A487" s="147" t="s">
        <v>22</v>
      </c>
      <c r="B487" s="148">
        <v>4</v>
      </c>
      <c r="C487" s="147"/>
      <c r="D487" s="147"/>
      <c r="E487" s="164"/>
      <c r="F487" s="164"/>
      <c r="G487" s="164"/>
      <c r="H487" s="147"/>
      <c r="I487" s="147"/>
      <c r="J487" s="164"/>
      <c r="K487" s="164"/>
      <c r="L487" s="164"/>
      <c r="M487" s="164"/>
      <c r="N487" s="164"/>
      <c r="O487" s="164"/>
    </row>
    <row r="488" spans="1:15" ht="16.5" customHeight="1" x14ac:dyDescent="0.3">
      <c r="A488" s="241" t="s">
        <v>23</v>
      </c>
      <c r="B488" s="241" t="s">
        <v>24</v>
      </c>
      <c r="C488" s="241" t="s">
        <v>25</v>
      </c>
      <c r="D488" s="244" t="s">
        <v>26</v>
      </c>
      <c r="E488" s="244"/>
      <c r="F488" s="244"/>
      <c r="G488" s="241" t="s">
        <v>27</v>
      </c>
      <c r="H488" s="244" t="s">
        <v>28</v>
      </c>
      <c r="I488" s="244"/>
      <c r="J488" s="244"/>
      <c r="K488" s="244"/>
      <c r="L488" s="244" t="s">
        <v>29</v>
      </c>
      <c r="M488" s="244"/>
      <c r="N488" s="244"/>
      <c r="O488" s="244"/>
    </row>
    <row r="489" spans="1:15" x14ac:dyDescent="0.3">
      <c r="A489" s="242"/>
      <c r="B489" s="243"/>
      <c r="C489" s="242"/>
      <c r="D489" s="149" t="s">
        <v>30</v>
      </c>
      <c r="E489" s="149" t="s">
        <v>31</v>
      </c>
      <c r="F489" s="149" t="s">
        <v>32</v>
      </c>
      <c r="G489" s="242"/>
      <c r="H489" s="149" t="s">
        <v>33</v>
      </c>
      <c r="I489" s="149" t="s">
        <v>34</v>
      </c>
      <c r="J489" s="149" t="s">
        <v>35</v>
      </c>
      <c r="K489" s="149" t="s">
        <v>36</v>
      </c>
      <c r="L489" s="149" t="s">
        <v>37</v>
      </c>
      <c r="M489" s="149" t="s">
        <v>38</v>
      </c>
      <c r="N489" s="149" t="s">
        <v>39</v>
      </c>
      <c r="O489" s="149" t="s">
        <v>40</v>
      </c>
    </row>
    <row r="490" spans="1:15" x14ac:dyDescent="0.3">
      <c r="A490" s="151">
        <v>1</v>
      </c>
      <c r="B490" s="151">
        <v>2</v>
      </c>
      <c r="C490" s="151">
        <v>3</v>
      </c>
      <c r="D490" s="151">
        <v>4</v>
      </c>
      <c r="E490" s="151">
        <v>5</v>
      </c>
      <c r="F490" s="151">
        <v>6</v>
      </c>
      <c r="G490" s="151">
        <v>7</v>
      </c>
      <c r="H490" s="151">
        <v>8</v>
      </c>
      <c r="I490" s="151">
        <v>9</v>
      </c>
      <c r="J490" s="151">
        <v>10</v>
      </c>
      <c r="K490" s="151">
        <v>11</v>
      </c>
      <c r="L490" s="151">
        <v>12</v>
      </c>
      <c r="M490" s="151">
        <v>13</v>
      </c>
      <c r="N490" s="151">
        <v>14</v>
      </c>
      <c r="O490" s="151">
        <v>15</v>
      </c>
    </row>
    <row r="491" spans="1:15" x14ac:dyDescent="0.3">
      <c r="A491" s="162" t="s">
        <v>0</v>
      </c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</row>
    <row r="492" spans="1:15" x14ac:dyDescent="0.3">
      <c r="A492" s="155" t="s">
        <v>680</v>
      </c>
      <c r="B492" s="158" t="s">
        <v>640</v>
      </c>
      <c r="C492" s="153">
        <v>200</v>
      </c>
      <c r="D492" s="157">
        <v>31.669999999999998</v>
      </c>
      <c r="E492" s="157">
        <v>11.26</v>
      </c>
      <c r="F492" s="157">
        <v>24.61</v>
      </c>
      <c r="G492" s="157">
        <v>333.40999999999997</v>
      </c>
      <c r="H492" s="157">
        <v>0.13999999999999999</v>
      </c>
      <c r="I492" s="157">
        <v>8.18</v>
      </c>
      <c r="J492" s="157">
        <v>44.88</v>
      </c>
      <c r="K492" s="157">
        <v>1.6099999999999999</v>
      </c>
      <c r="L492" s="157">
        <v>253.94</v>
      </c>
      <c r="M492" s="157">
        <v>384.76</v>
      </c>
      <c r="N492" s="157">
        <v>66.44</v>
      </c>
      <c r="O492" s="157">
        <v>1.52</v>
      </c>
    </row>
    <row r="493" spans="1:15" x14ac:dyDescent="0.3">
      <c r="A493" s="155" t="s">
        <v>681</v>
      </c>
      <c r="B493" s="158" t="s">
        <v>334</v>
      </c>
      <c r="C493" s="153">
        <v>200</v>
      </c>
      <c r="D493" s="155">
        <v>1.88</v>
      </c>
      <c r="E493" s="155">
        <v>0.86</v>
      </c>
      <c r="F493" s="155">
        <v>4.3600000000000003</v>
      </c>
      <c r="G493" s="155">
        <v>33.119999999999997</v>
      </c>
      <c r="H493" s="155">
        <v>0.02</v>
      </c>
      <c r="I493" s="155">
        <v>0.83</v>
      </c>
      <c r="J493" s="157">
        <v>6.1</v>
      </c>
      <c r="K493" s="156"/>
      <c r="L493" s="155">
        <v>72.150000000000006</v>
      </c>
      <c r="M493" s="155">
        <v>58.64</v>
      </c>
      <c r="N493" s="155">
        <v>12.24</v>
      </c>
      <c r="O493" s="155">
        <v>0.88</v>
      </c>
    </row>
    <row r="494" spans="1:15" x14ac:dyDescent="0.3">
      <c r="A494" s="155"/>
      <c r="B494" s="158" t="s">
        <v>224</v>
      </c>
      <c r="C494" s="153">
        <v>40</v>
      </c>
      <c r="D494" s="155">
        <v>2.64</v>
      </c>
      <c r="E494" s="155">
        <v>0.48</v>
      </c>
      <c r="F494" s="155">
        <v>15.86</v>
      </c>
      <c r="G494" s="157">
        <v>79.2</v>
      </c>
      <c r="H494" s="155">
        <v>7.0000000000000007E-2</v>
      </c>
      <c r="I494" s="156"/>
      <c r="J494" s="156"/>
      <c r="K494" s="155">
        <v>0.56000000000000005</v>
      </c>
      <c r="L494" s="157">
        <v>11.6</v>
      </c>
      <c r="M494" s="153">
        <v>60</v>
      </c>
      <c r="N494" s="157">
        <v>18.8</v>
      </c>
      <c r="O494" s="155">
        <v>1.56</v>
      </c>
    </row>
    <row r="495" spans="1:15" x14ac:dyDescent="0.3">
      <c r="A495" s="159" t="s">
        <v>636</v>
      </c>
      <c r="B495" s="160"/>
      <c r="C495" s="161">
        <v>440</v>
      </c>
      <c r="D495" s="155">
        <v>36.19</v>
      </c>
      <c r="E495" s="155">
        <v>12.6</v>
      </c>
      <c r="F495" s="155">
        <v>44.83</v>
      </c>
      <c r="G495" s="155">
        <v>445.73</v>
      </c>
      <c r="H495" s="155">
        <v>0.23</v>
      </c>
      <c r="I495" s="155">
        <v>9.01</v>
      </c>
      <c r="J495" s="155">
        <v>50.98</v>
      </c>
      <c r="K495" s="155">
        <v>2.17</v>
      </c>
      <c r="L495" s="155">
        <v>337.69</v>
      </c>
      <c r="M495" s="157">
        <v>503.4</v>
      </c>
      <c r="N495" s="155">
        <v>97.48</v>
      </c>
      <c r="O495" s="155">
        <v>3.96</v>
      </c>
    </row>
    <row r="496" spans="1:15" x14ac:dyDescent="0.3">
      <c r="A496" s="162" t="s">
        <v>783</v>
      </c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</row>
    <row r="497" spans="1:15" x14ac:dyDescent="0.3">
      <c r="A497" s="155" t="s">
        <v>280</v>
      </c>
      <c r="B497" s="158" t="s">
        <v>43</v>
      </c>
      <c r="C497" s="153">
        <v>150</v>
      </c>
      <c r="D497" s="157">
        <v>0.6</v>
      </c>
      <c r="E497" s="157">
        <v>0.6</v>
      </c>
      <c r="F497" s="157">
        <v>14.7</v>
      </c>
      <c r="G497" s="157">
        <v>70.5</v>
      </c>
      <c r="H497" s="155">
        <v>0.05</v>
      </c>
      <c r="I497" s="153">
        <v>15</v>
      </c>
      <c r="J497" s="157">
        <v>7.5</v>
      </c>
      <c r="K497" s="157">
        <v>0.3</v>
      </c>
      <c r="L497" s="153">
        <v>24</v>
      </c>
      <c r="M497" s="157">
        <v>16.5</v>
      </c>
      <c r="N497" s="157">
        <v>13.5</v>
      </c>
      <c r="O497" s="157">
        <v>3.3</v>
      </c>
    </row>
    <row r="498" spans="1:15" x14ac:dyDescent="0.3">
      <c r="A498" s="155"/>
      <c r="B498" s="158" t="s">
        <v>227</v>
      </c>
      <c r="C498" s="153">
        <v>20</v>
      </c>
      <c r="D498" s="157">
        <v>1.5</v>
      </c>
      <c r="E498" s="155">
        <v>3.72</v>
      </c>
      <c r="F498" s="155">
        <v>8.26</v>
      </c>
      <c r="G498" s="155">
        <v>73.52</v>
      </c>
      <c r="H498" s="155">
        <v>0.03</v>
      </c>
      <c r="I498" s="155">
        <v>0.84</v>
      </c>
      <c r="J498" s="155">
        <v>41.99</v>
      </c>
      <c r="K498" s="155">
        <v>0.67</v>
      </c>
      <c r="L498" s="155">
        <v>22.14</v>
      </c>
      <c r="M498" s="155">
        <v>35.950000000000003</v>
      </c>
      <c r="N498" s="155">
        <v>21.69</v>
      </c>
      <c r="O498" s="155">
        <v>0.55000000000000004</v>
      </c>
    </row>
    <row r="499" spans="1:15" x14ac:dyDescent="0.3">
      <c r="A499" s="159" t="s">
        <v>784</v>
      </c>
      <c r="B499" s="160"/>
      <c r="C499" s="161">
        <v>170</v>
      </c>
      <c r="D499" s="155">
        <v>2.1</v>
      </c>
      <c r="E499" s="155">
        <v>4.32</v>
      </c>
      <c r="F499" s="155">
        <v>22.96</v>
      </c>
      <c r="G499" s="155">
        <v>144.02000000000001</v>
      </c>
      <c r="H499" s="155">
        <v>0.08</v>
      </c>
      <c r="I499" s="155">
        <v>15.84</v>
      </c>
      <c r="J499" s="155">
        <v>49.49</v>
      </c>
      <c r="K499" s="155">
        <v>0.97</v>
      </c>
      <c r="L499" s="155">
        <v>46.14</v>
      </c>
      <c r="M499" s="155">
        <v>52.45</v>
      </c>
      <c r="N499" s="155">
        <v>35.19</v>
      </c>
      <c r="O499" s="155">
        <v>3.85</v>
      </c>
    </row>
    <row r="500" spans="1:15" x14ac:dyDescent="0.3">
      <c r="A500" s="162" t="s">
        <v>11</v>
      </c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</row>
    <row r="501" spans="1:15" x14ac:dyDescent="0.3">
      <c r="A501" s="155" t="s">
        <v>710</v>
      </c>
      <c r="B501" s="158" t="s">
        <v>667</v>
      </c>
      <c r="C501" s="153">
        <v>60</v>
      </c>
      <c r="D501" s="155">
        <v>4.62</v>
      </c>
      <c r="E501" s="155">
        <v>3.57</v>
      </c>
      <c r="F501" s="157">
        <v>4.5</v>
      </c>
      <c r="G501" s="155">
        <v>69.03</v>
      </c>
      <c r="H501" s="155">
        <v>7.0000000000000007E-2</v>
      </c>
      <c r="I501" s="155">
        <v>5.28</v>
      </c>
      <c r="J501" s="155">
        <v>143.26</v>
      </c>
      <c r="K501" s="155">
        <v>1.88</v>
      </c>
      <c r="L501" s="155">
        <v>20.96</v>
      </c>
      <c r="M501" s="155">
        <v>76.86</v>
      </c>
      <c r="N501" s="155">
        <v>29.87</v>
      </c>
      <c r="O501" s="155">
        <v>0.66</v>
      </c>
    </row>
    <row r="502" spans="1:15" ht="15" customHeight="1" x14ac:dyDescent="0.3">
      <c r="A502" s="157" t="s">
        <v>292</v>
      </c>
      <c r="B502" s="158" t="s">
        <v>668</v>
      </c>
      <c r="C502" s="153">
        <v>210</v>
      </c>
      <c r="D502" s="155">
        <v>6.01</v>
      </c>
      <c r="E502" s="155">
        <v>7.27</v>
      </c>
      <c r="F502" s="155">
        <v>17.399999999999999</v>
      </c>
      <c r="G502" s="155">
        <v>160.51</v>
      </c>
      <c r="H502" s="155">
        <v>0.27</v>
      </c>
      <c r="I502" s="155">
        <v>9.8899999999999988</v>
      </c>
      <c r="J502" s="155">
        <v>181.2</v>
      </c>
      <c r="K502" s="155">
        <v>2.3899999999999997</v>
      </c>
      <c r="L502" s="155">
        <v>38.700000000000003</v>
      </c>
      <c r="M502" s="155">
        <v>147.02000000000001</v>
      </c>
      <c r="N502" s="155">
        <v>35.08</v>
      </c>
      <c r="O502" s="155">
        <v>1.99</v>
      </c>
    </row>
    <row r="503" spans="1:15" x14ac:dyDescent="0.3">
      <c r="A503" s="155" t="s">
        <v>477</v>
      </c>
      <c r="B503" s="158" t="s">
        <v>398</v>
      </c>
      <c r="C503" s="153">
        <v>240</v>
      </c>
      <c r="D503" s="155">
        <v>21.91</v>
      </c>
      <c r="E503" s="155">
        <v>11.92</v>
      </c>
      <c r="F503" s="155">
        <v>17.45</v>
      </c>
      <c r="G503" s="155">
        <v>261.14999999999998</v>
      </c>
      <c r="H503" s="155">
        <v>0.21</v>
      </c>
      <c r="I503" s="155">
        <v>38.049999999999997</v>
      </c>
      <c r="J503" s="155">
        <v>298.52999999999997</v>
      </c>
      <c r="K503" s="155">
        <v>1.55</v>
      </c>
      <c r="L503" s="155">
        <v>45.01</v>
      </c>
      <c r="M503" s="155">
        <v>248.03</v>
      </c>
      <c r="N503" s="155">
        <v>52.58</v>
      </c>
      <c r="O503" s="155">
        <v>1.98</v>
      </c>
    </row>
    <row r="504" spans="1:15" x14ac:dyDescent="0.3">
      <c r="A504" s="155" t="s">
        <v>692</v>
      </c>
      <c r="B504" s="158" t="s">
        <v>438</v>
      </c>
      <c r="C504" s="153">
        <v>200</v>
      </c>
      <c r="D504" s="155">
        <v>0.46</v>
      </c>
      <c r="E504" s="155">
        <v>0.15</v>
      </c>
      <c r="F504" s="155">
        <v>9.57</v>
      </c>
      <c r="G504" s="157">
        <v>45.2</v>
      </c>
      <c r="H504" s="155">
        <v>0.02</v>
      </c>
      <c r="I504" s="155">
        <v>80.180000000000007</v>
      </c>
      <c r="J504" s="155">
        <v>65.84</v>
      </c>
      <c r="K504" s="155">
        <v>0.34</v>
      </c>
      <c r="L504" s="157">
        <v>11.2</v>
      </c>
      <c r="M504" s="155">
        <v>11.68</v>
      </c>
      <c r="N504" s="155">
        <v>4.72</v>
      </c>
      <c r="O504" s="155">
        <v>0.48</v>
      </c>
    </row>
    <row r="505" spans="1:15" x14ac:dyDescent="0.3">
      <c r="A505" s="157"/>
      <c r="B505" s="158" t="s">
        <v>70</v>
      </c>
      <c r="C505" s="134">
        <v>50</v>
      </c>
      <c r="D505" s="132">
        <v>2.4500000000000002</v>
      </c>
      <c r="E505" s="133">
        <v>0.5</v>
      </c>
      <c r="F505" s="133">
        <v>22.4</v>
      </c>
      <c r="G505" s="134">
        <v>105</v>
      </c>
      <c r="H505" s="132">
        <v>0.05</v>
      </c>
      <c r="I505" s="135"/>
      <c r="J505" s="135"/>
      <c r="K505" s="132">
        <v>0.35</v>
      </c>
      <c r="L505" s="134">
        <v>9</v>
      </c>
      <c r="M505" s="134">
        <v>46</v>
      </c>
      <c r="N505" s="134">
        <v>10</v>
      </c>
      <c r="O505" s="132">
        <v>1.45</v>
      </c>
    </row>
    <row r="506" spans="1:15" x14ac:dyDescent="0.3">
      <c r="A506" s="159" t="s">
        <v>44</v>
      </c>
      <c r="B506" s="160"/>
      <c r="C506" s="136">
        <v>760</v>
      </c>
      <c r="D506" s="132">
        <v>35.450000000000003</v>
      </c>
      <c r="E506" s="132">
        <v>23.41</v>
      </c>
      <c r="F506" s="132">
        <v>71.319999999999993</v>
      </c>
      <c r="G506" s="132">
        <v>640.89</v>
      </c>
      <c r="H506" s="132">
        <v>0.62</v>
      </c>
      <c r="I506" s="133">
        <v>133.4</v>
      </c>
      <c r="J506" s="132">
        <v>688.83</v>
      </c>
      <c r="K506" s="132">
        <v>6.51</v>
      </c>
      <c r="L506" s="132">
        <v>124.87</v>
      </c>
      <c r="M506" s="132">
        <v>529.59</v>
      </c>
      <c r="N506" s="132">
        <v>132.25</v>
      </c>
      <c r="O506" s="132">
        <v>6.56</v>
      </c>
    </row>
    <row r="507" spans="1:15" x14ac:dyDescent="0.3">
      <c r="A507" s="162" t="s">
        <v>785</v>
      </c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</row>
    <row r="508" spans="1:15" x14ac:dyDescent="0.3">
      <c r="A508" s="155" t="s">
        <v>280</v>
      </c>
      <c r="B508" s="158" t="s">
        <v>43</v>
      </c>
      <c r="C508" s="134">
        <v>150</v>
      </c>
      <c r="D508" s="133">
        <v>0.6</v>
      </c>
      <c r="E508" s="133">
        <v>0.6</v>
      </c>
      <c r="F508" s="133">
        <v>14.7</v>
      </c>
      <c r="G508" s="133">
        <v>70.5</v>
      </c>
      <c r="H508" s="132">
        <v>0.05</v>
      </c>
      <c r="I508" s="134">
        <v>15</v>
      </c>
      <c r="J508" s="133">
        <v>7.5</v>
      </c>
      <c r="K508" s="133">
        <v>0.3</v>
      </c>
      <c r="L508" s="134">
        <v>24</v>
      </c>
      <c r="M508" s="133">
        <v>16.5</v>
      </c>
      <c r="N508" s="133">
        <v>13.5</v>
      </c>
      <c r="O508" s="133">
        <v>3.3</v>
      </c>
    </row>
    <row r="509" spans="1:15" x14ac:dyDescent="0.3">
      <c r="A509" s="163"/>
      <c r="B509" s="158" t="s">
        <v>639</v>
      </c>
      <c r="C509" s="134">
        <v>200</v>
      </c>
      <c r="D509" s="134">
        <v>6</v>
      </c>
      <c r="E509" s="134">
        <v>2</v>
      </c>
      <c r="F509" s="134">
        <v>8</v>
      </c>
      <c r="G509" s="134">
        <v>80</v>
      </c>
      <c r="H509" s="132">
        <v>0.08</v>
      </c>
      <c r="I509" s="133">
        <v>1.4</v>
      </c>
      <c r="J509" s="135"/>
      <c r="K509" s="135"/>
      <c r="L509" s="134">
        <v>240</v>
      </c>
      <c r="M509" s="134">
        <v>180</v>
      </c>
      <c r="N509" s="134">
        <v>28</v>
      </c>
      <c r="O509" s="133">
        <v>0.2</v>
      </c>
    </row>
    <row r="510" spans="1:15" x14ac:dyDescent="0.3">
      <c r="A510" s="159" t="s">
        <v>786</v>
      </c>
      <c r="B510" s="160"/>
      <c r="C510" s="136">
        <v>350</v>
      </c>
      <c r="D510" s="132">
        <v>6.6</v>
      </c>
      <c r="E510" s="132">
        <v>2.6</v>
      </c>
      <c r="F510" s="132">
        <v>22.7</v>
      </c>
      <c r="G510" s="133">
        <v>150.5</v>
      </c>
      <c r="H510" s="132">
        <v>0.13</v>
      </c>
      <c r="I510" s="133">
        <v>16.399999999999999</v>
      </c>
      <c r="J510" s="133">
        <v>7.5</v>
      </c>
      <c r="K510" s="133">
        <v>0.3</v>
      </c>
      <c r="L510" s="134">
        <v>264</v>
      </c>
      <c r="M510" s="133">
        <v>196.5</v>
      </c>
      <c r="N510" s="133">
        <v>41.5</v>
      </c>
      <c r="O510" s="133">
        <v>3.5</v>
      </c>
    </row>
    <row r="511" spans="1:15" x14ac:dyDescent="0.3">
      <c r="A511" s="159" t="s">
        <v>45</v>
      </c>
      <c r="B511" s="160"/>
      <c r="C511" s="137">
        <v>1720</v>
      </c>
      <c r="D511" s="132">
        <v>80.34</v>
      </c>
      <c r="E511" s="132">
        <v>42.93</v>
      </c>
      <c r="F511" s="132">
        <v>161.81</v>
      </c>
      <c r="G511" s="132">
        <v>1381.14</v>
      </c>
      <c r="H511" s="132">
        <v>1.06</v>
      </c>
      <c r="I511" s="132">
        <v>174.65</v>
      </c>
      <c r="J511" s="133">
        <v>796.8</v>
      </c>
      <c r="K511" s="132">
        <v>9.9499999999999993</v>
      </c>
      <c r="L511" s="133">
        <v>772.7</v>
      </c>
      <c r="M511" s="132">
        <v>1281.94</v>
      </c>
      <c r="N511" s="132">
        <v>306.42</v>
      </c>
      <c r="O511" s="132">
        <v>17.87</v>
      </c>
    </row>
    <row r="512" spans="1:15" s="141" customFormat="1" x14ac:dyDescent="0.3">
      <c r="A512" s="142" t="s">
        <v>155</v>
      </c>
      <c r="B512" s="143" t="s">
        <v>156</v>
      </c>
      <c r="C512" s="164"/>
      <c r="D512" s="164"/>
      <c r="E512" s="164"/>
      <c r="F512" s="164"/>
      <c r="G512" s="164"/>
      <c r="H512" s="164"/>
      <c r="I512" s="164"/>
      <c r="J512" s="165"/>
      <c r="K512" s="165"/>
      <c r="L512" s="165"/>
      <c r="M512" s="165"/>
      <c r="N512" s="165"/>
      <c r="O512" s="165"/>
    </row>
    <row r="513" spans="1:15" s="141" customFormat="1" x14ac:dyDescent="0.3">
      <c r="A513" s="142" t="s">
        <v>157</v>
      </c>
      <c r="B513" s="143" t="s">
        <v>158</v>
      </c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</row>
    <row r="514" spans="1:15" s="141" customFormat="1" ht="15" customHeight="1" x14ac:dyDescent="0.3">
      <c r="A514" s="147" t="s">
        <v>20</v>
      </c>
      <c r="B514" s="148" t="s">
        <v>47</v>
      </c>
      <c r="C514" s="164"/>
      <c r="D514" s="147"/>
      <c r="E514" s="164"/>
      <c r="F514" s="167"/>
      <c r="G514" s="167"/>
      <c r="H514" s="147"/>
      <c r="I514" s="147"/>
      <c r="J514" s="168"/>
      <c r="K514" s="168"/>
      <c r="L514" s="168"/>
      <c r="M514" s="168"/>
      <c r="N514" s="168"/>
      <c r="O514" s="168"/>
    </row>
    <row r="515" spans="1:15" s="141" customFormat="1" x14ac:dyDescent="0.3">
      <c r="A515" s="147" t="s">
        <v>22</v>
      </c>
      <c r="B515" s="148">
        <v>4</v>
      </c>
      <c r="C515" s="147"/>
      <c r="D515" s="147"/>
      <c r="E515" s="164"/>
      <c r="F515" s="164"/>
      <c r="G515" s="164"/>
      <c r="H515" s="147"/>
      <c r="I515" s="147"/>
      <c r="J515" s="164"/>
      <c r="K515" s="164"/>
      <c r="L515" s="164"/>
      <c r="M515" s="164"/>
      <c r="N515" s="164"/>
      <c r="O515" s="164"/>
    </row>
    <row r="516" spans="1:15" ht="16.5" customHeight="1" x14ac:dyDescent="0.3">
      <c r="A516" s="241" t="s">
        <v>23</v>
      </c>
      <c r="B516" s="241" t="s">
        <v>24</v>
      </c>
      <c r="C516" s="241" t="s">
        <v>25</v>
      </c>
      <c r="D516" s="244" t="s">
        <v>26</v>
      </c>
      <c r="E516" s="244"/>
      <c r="F516" s="244"/>
      <c r="G516" s="241" t="s">
        <v>27</v>
      </c>
      <c r="H516" s="244" t="s">
        <v>28</v>
      </c>
      <c r="I516" s="244"/>
      <c r="J516" s="244"/>
      <c r="K516" s="244"/>
      <c r="L516" s="244" t="s">
        <v>29</v>
      </c>
      <c r="M516" s="244"/>
      <c r="N516" s="244"/>
      <c r="O516" s="244"/>
    </row>
    <row r="517" spans="1:15" x14ac:dyDescent="0.3">
      <c r="A517" s="242"/>
      <c r="B517" s="243"/>
      <c r="C517" s="242"/>
      <c r="D517" s="149" t="s">
        <v>30</v>
      </c>
      <c r="E517" s="149" t="s">
        <v>31</v>
      </c>
      <c r="F517" s="149" t="s">
        <v>32</v>
      </c>
      <c r="G517" s="242"/>
      <c r="H517" s="149" t="s">
        <v>33</v>
      </c>
      <c r="I517" s="149" t="s">
        <v>34</v>
      </c>
      <c r="J517" s="149" t="s">
        <v>35</v>
      </c>
      <c r="K517" s="149" t="s">
        <v>36</v>
      </c>
      <c r="L517" s="149" t="s">
        <v>37</v>
      </c>
      <c r="M517" s="149" t="s">
        <v>38</v>
      </c>
      <c r="N517" s="149" t="s">
        <v>39</v>
      </c>
      <c r="O517" s="149" t="s">
        <v>40</v>
      </c>
    </row>
    <row r="518" spans="1:15" x14ac:dyDescent="0.3">
      <c r="A518" s="151">
        <v>1</v>
      </c>
      <c r="B518" s="151">
        <v>2</v>
      </c>
      <c r="C518" s="151">
        <v>3</v>
      </c>
      <c r="D518" s="151">
        <v>4</v>
      </c>
      <c r="E518" s="151">
        <v>5</v>
      </c>
      <c r="F518" s="151">
        <v>6</v>
      </c>
      <c r="G518" s="151">
        <v>7</v>
      </c>
      <c r="H518" s="151">
        <v>8</v>
      </c>
      <c r="I518" s="151">
        <v>9</v>
      </c>
      <c r="J518" s="151">
        <v>10</v>
      </c>
      <c r="K518" s="151">
        <v>11</v>
      </c>
      <c r="L518" s="151">
        <v>12</v>
      </c>
      <c r="M518" s="151">
        <v>13</v>
      </c>
      <c r="N518" s="151">
        <v>14</v>
      </c>
      <c r="O518" s="151">
        <v>15</v>
      </c>
    </row>
    <row r="519" spans="1:15" x14ac:dyDescent="0.3">
      <c r="A519" s="162" t="s">
        <v>0</v>
      </c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</row>
    <row r="520" spans="1:15" x14ac:dyDescent="0.3">
      <c r="A520" s="155" t="s">
        <v>284</v>
      </c>
      <c r="B520" s="158" t="s">
        <v>384</v>
      </c>
      <c r="C520" s="153">
        <v>110</v>
      </c>
      <c r="D520" s="155">
        <v>25.02</v>
      </c>
      <c r="E520" s="155">
        <v>12.12</v>
      </c>
      <c r="F520" s="156"/>
      <c r="G520" s="155">
        <v>203.59</v>
      </c>
      <c r="H520" s="155">
        <v>0.11</v>
      </c>
      <c r="I520" s="156"/>
      <c r="J520" s="155">
        <v>19.46</v>
      </c>
      <c r="K520" s="155">
        <v>0.44</v>
      </c>
      <c r="L520" s="155">
        <v>11.86</v>
      </c>
      <c r="M520" s="155">
        <v>226.74</v>
      </c>
      <c r="N520" s="155">
        <v>25.06</v>
      </c>
      <c r="O520" s="155">
        <v>0.99</v>
      </c>
    </row>
    <row r="521" spans="1:15" x14ac:dyDescent="0.3">
      <c r="A521" s="157" t="s">
        <v>289</v>
      </c>
      <c r="B521" s="158" t="s">
        <v>387</v>
      </c>
      <c r="C521" s="153">
        <v>150</v>
      </c>
      <c r="D521" s="153">
        <v>3</v>
      </c>
      <c r="E521" s="155">
        <v>3.24</v>
      </c>
      <c r="F521" s="155">
        <v>22.68</v>
      </c>
      <c r="G521" s="157">
        <v>132.5</v>
      </c>
      <c r="H521" s="155">
        <v>0.17</v>
      </c>
      <c r="I521" s="155">
        <v>27.29</v>
      </c>
      <c r="J521" s="155">
        <v>148.47999999999999</v>
      </c>
      <c r="K521" s="155">
        <v>1.07</v>
      </c>
      <c r="L521" s="155">
        <v>24.56</v>
      </c>
      <c r="M521" s="157">
        <v>88.5</v>
      </c>
      <c r="N521" s="155">
        <v>34.54</v>
      </c>
      <c r="O521" s="157">
        <v>1.3</v>
      </c>
    </row>
    <row r="522" spans="1:15" x14ac:dyDescent="0.3">
      <c r="A522" s="155" t="s">
        <v>700</v>
      </c>
      <c r="B522" s="158" t="s">
        <v>236</v>
      </c>
      <c r="C522" s="153">
        <v>200</v>
      </c>
      <c r="D522" s="157">
        <v>0.3</v>
      </c>
      <c r="E522" s="155">
        <v>0.06</v>
      </c>
      <c r="F522" s="155">
        <v>1.52</v>
      </c>
      <c r="G522" s="155">
        <v>10.039999999999999</v>
      </c>
      <c r="H522" s="156"/>
      <c r="I522" s="157">
        <v>30.1</v>
      </c>
      <c r="J522" s="155">
        <v>25.01</v>
      </c>
      <c r="K522" s="155">
        <v>0.11</v>
      </c>
      <c r="L522" s="155">
        <v>6.75</v>
      </c>
      <c r="M522" s="155">
        <v>8.75</v>
      </c>
      <c r="N522" s="155">
        <v>4.91</v>
      </c>
      <c r="O522" s="155">
        <v>0.91</v>
      </c>
    </row>
    <row r="523" spans="1:15" x14ac:dyDescent="0.3">
      <c r="A523" s="155"/>
      <c r="B523" s="158" t="s">
        <v>224</v>
      </c>
      <c r="C523" s="153">
        <v>50</v>
      </c>
      <c r="D523" s="157">
        <v>3.3</v>
      </c>
      <c r="E523" s="157">
        <v>0.6</v>
      </c>
      <c r="F523" s="155">
        <v>19.82</v>
      </c>
      <c r="G523" s="153">
        <v>99</v>
      </c>
      <c r="H523" s="155">
        <v>0.09</v>
      </c>
      <c r="I523" s="156"/>
      <c r="J523" s="156"/>
      <c r="K523" s="157">
        <v>0.7</v>
      </c>
      <c r="L523" s="157">
        <v>14.5</v>
      </c>
      <c r="M523" s="153">
        <v>75</v>
      </c>
      <c r="N523" s="157">
        <v>23.5</v>
      </c>
      <c r="O523" s="155">
        <v>1.95</v>
      </c>
    </row>
    <row r="524" spans="1:15" x14ac:dyDescent="0.3">
      <c r="A524" s="159" t="s">
        <v>636</v>
      </c>
      <c r="B524" s="160"/>
      <c r="C524" s="161">
        <v>510</v>
      </c>
      <c r="D524" s="155">
        <v>31.62</v>
      </c>
      <c r="E524" s="155">
        <v>16.02</v>
      </c>
      <c r="F524" s="155">
        <v>44.02</v>
      </c>
      <c r="G524" s="155">
        <v>445.13</v>
      </c>
      <c r="H524" s="155">
        <v>0.37</v>
      </c>
      <c r="I524" s="155">
        <v>57.39</v>
      </c>
      <c r="J524" s="155">
        <v>192.95</v>
      </c>
      <c r="K524" s="155">
        <v>2.3199999999999998</v>
      </c>
      <c r="L524" s="155">
        <v>57.67</v>
      </c>
      <c r="M524" s="155">
        <v>398.99</v>
      </c>
      <c r="N524" s="155">
        <v>88.01</v>
      </c>
      <c r="O524" s="155">
        <v>5.15</v>
      </c>
    </row>
    <row r="525" spans="1:15" x14ac:dyDescent="0.3">
      <c r="A525" s="162" t="s">
        <v>783</v>
      </c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</row>
    <row r="526" spans="1:15" x14ac:dyDescent="0.3">
      <c r="A526" s="155" t="s">
        <v>280</v>
      </c>
      <c r="B526" s="158" t="s">
        <v>43</v>
      </c>
      <c r="C526" s="153">
        <v>150</v>
      </c>
      <c r="D526" s="157">
        <v>0.6</v>
      </c>
      <c r="E526" s="157">
        <v>0.6</v>
      </c>
      <c r="F526" s="157">
        <v>14.7</v>
      </c>
      <c r="G526" s="157">
        <v>70.5</v>
      </c>
      <c r="H526" s="155">
        <v>0.05</v>
      </c>
      <c r="I526" s="153">
        <v>15</v>
      </c>
      <c r="J526" s="157">
        <v>7.5</v>
      </c>
      <c r="K526" s="157">
        <v>0.3</v>
      </c>
      <c r="L526" s="153">
        <v>24</v>
      </c>
      <c r="M526" s="157">
        <v>16.5</v>
      </c>
      <c r="N526" s="157">
        <v>13.5</v>
      </c>
      <c r="O526" s="157">
        <v>3.3</v>
      </c>
    </row>
    <row r="527" spans="1:15" x14ac:dyDescent="0.3">
      <c r="A527" s="155"/>
      <c r="B527" s="158" t="s">
        <v>227</v>
      </c>
      <c r="C527" s="153">
        <v>20</v>
      </c>
      <c r="D527" s="157">
        <v>1.5</v>
      </c>
      <c r="E527" s="155">
        <v>3.72</v>
      </c>
      <c r="F527" s="155">
        <v>8.26</v>
      </c>
      <c r="G527" s="155">
        <v>73.52</v>
      </c>
      <c r="H527" s="155">
        <v>0.03</v>
      </c>
      <c r="I527" s="155">
        <v>0.84</v>
      </c>
      <c r="J527" s="155">
        <v>41.99</v>
      </c>
      <c r="K527" s="155">
        <v>0.67</v>
      </c>
      <c r="L527" s="155">
        <v>22.14</v>
      </c>
      <c r="M527" s="155">
        <v>35.950000000000003</v>
      </c>
      <c r="N527" s="155">
        <v>21.69</v>
      </c>
      <c r="O527" s="155">
        <v>0.55000000000000004</v>
      </c>
    </row>
    <row r="528" spans="1:15" x14ac:dyDescent="0.3">
      <c r="A528" s="159" t="s">
        <v>784</v>
      </c>
      <c r="B528" s="160"/>
      <c r="C528" s="161">
        <v>170</v>
      </c>
      <c r="D528" s="155">
        <v>2.1</v>
      </c>
      <c r="E528" s="155">
        <v>4.32</v>
      </c>
      <c r="F528" s="155">
        <v>22.96</v>
      </c>
      <c r="G528" s="155">
        <v>144.02000000000001</v>
      </c>
      <c r="H528" s="155">
        <v>0.08</v>
      </c>
      <c r="I528" s="155">
        <v>15.84</v>
      </c>
      <c r="J528" s="155">
        <v>49.49</v>
      </c>
      <c r="K528" s="155">
        <v>0.97</v>
      </c>
      <c r="L528" s="155">
        <v>46.14</v>
      </c>
      <c r="M528" s="155">
        <v>52.45</v>
      </c>
      <c r="N528" s="155">
        <v>35.19</v>
      </c>
      <c r="O528" s="155">
        <v>3.85</v>
      </c>
    </row>
    <row r="529" spans="1:15" x14ac:dyDescent="0.3">
      <c r="A529" s="162" t="s">
        <v>11</v>
      </c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</row>
    <row r="530" spans="1:15" x14ac:dyDescent="0.3">
      <c r="A530" s="153" t="s">
        <v>286</v>
      </c>
      <c r="B530" s="158" t="s">
        <v>237</v>
      </c>
      <c r="C530" s="153">
        <v>60</v>
      </c>
      <c r="D530" s="155">
        <v>0.61</v>
      </c>
      <c r="E530" s="155">
        <v>3.09</v>
      </c>
      <c r="F530" s="155">
        <v>2.31</v>
      </c>
      <c r="G530" s="155">
        <v>40.29</v>
      </c>
      <c r="H530" s="155">
        <v>0.03</v>
      </c>
      <c r="I530" s="155">
        <v>10.25</v>
      </c>
      <c r="J530" s="155">
        <v>40.770000000000003</v>
      </c>
      <c r="K530" s="155">
        <v>1.56</v>
      </c>
      <c r="L530" s="155">
        <v>11.38</v>
      </c>
      <c r="M530" s="155">
        <v>19.07</v>
      </c>
      <c r="N530" s="155">
        <v>10.07</v>
      </c>
      <c r="O530" s="155">
        <v>0.44</v>
      </c>
    </row>
    <row r="531" spans="1:15" ht="32.25" customHeight="1" x14ac:dyDescent="0.3">
      <c r="A531" s="157" t="s">
        <v>290</v>
      </c>
      <c r="B531" s="158" t="s">
        <v>402</v>
      </c>
      <c r="C531" s="153">
        <v>220</v>
      </c>
      <c r="D531" s="155">
        <v>7.03</v>
      </c>
      <c r="E531" s="157">
        <v>4.8</v>
      </c>
      <c r="F531" s="155">
        <v>14.45</v>
      </c>
      <c r="G531" s="155">
        <v>129.36000000000001</v>
      </c>
      <c r="H531" s="155">
        <v>0.28000000000000003</v>
      </c>
      <c r="I531" s="155">
        <v>18.190000000000001</v>
      </c>
      <c r="J531" s="157">
        <v>162.4</v>
      </c>
      <c r="K531" s="155">
        <v>1.02</v>
      </c>
      <c r="L531" s="155">
        <v>17.78</v>
      </c>
      <c r="M531" s="157">
        <v>107.5</v>
      </c>
      <c r="N531" s="155">
        <v>29.38</v>
      </c>
      <c r="O531" s="157">
        <v>1.6</v>
      </c>
    </row>
    <row r="532" spans="1:15" ht="15" customHeight="1" x14ac:dyDescent="0.3">
      <c r="A532" s="155" t="s">
        <v>685</v>
      </c>
      <c r="B532" s="158" t="s">
        <v>663</v>
      </c>
      <c r="C532" s="153">
        <v>90</v>
      </c>
      <c r="D532" s="170">
        <v>15.8</v>
      </c>
      <c r="E532" s="170">
        <v>9.9</v>
      </c>
      <c r="F532" s="169">
        <v>2.21</v>
      </c>
      <c r="G532" s="169">
        <v>161.22</v>
      </c>
      <c r="H532" s="169">
        <v>0.17</v>
      </c>
      <c r="I532" s="169">
        <v>3.23</v>
      </c>
      <c r="J532" s="170">
        <v>362.5</v>
      </c>
      <c r="K532" s="169">
        <v>3.43</v>
      </c>
      <c r="L532" s="169">
        <v>23.57</v>
      </c>
      <c r="M532" s="169">
        <v>165.68</v>
      </c>
      <c r="N532" s="169">
        <v>31.15</v>
      </c>
      <c r="O532" s="169">
        <v>0.69</v>
      </c>
    </row>
    <row r="533" spans="1:15" x14ac:dyDescent="0.3">
      <c r="A533" s="153" t="s">
        <v>283</v>
      </c>
      <c r="B533" s="158" t="s">
        <v>231</v>
      </c>
      <c r="C533" s="134">
        <v>150</v>
      </c>
      <c r="D533" s="132">
        <v>3.04</v>
      </c>
      <c r="E533" s="132">
        <v>4.2300000000000004</v>
      </c>
      <c r="F533" s="132">
        <v>24.52</v>
      </c>
      <c r="G533" s="132">
        <v>148.55000000000001</v>
      </c>
      <c r="H533" s="132">
        <v>0.18</v>
      </c>
      <c r="I533" s="134">
        <v>30</v>
      </c>
      <c r="J533" s="134">
        <v>27</v>
      </c>
      <c r="K533" s="133">
        <v>0.2</v>
      </c>
      <c r="L533" s="133">
        <v>16.2</v>
      </c>
      <c r="M533" s="133">
        <v>88.5</v>
      </c>
      <c r="N533" s="132">
        <v>34.53</v>
      </c>
      <c r="O533" s="132">
        <v>1.36</v>
      </c>
    </row>
    <row r="534" spans="1:15" x14ac:dyDescent="0.3">
      <c r="A534" s="153" t="s">
        <v>678</v>
      </c>
      <c r="B534" s="158" t="s">
        <v>232</v>
      </c>
      <c r="C534" s="134">
        <v>200</v>
      </c>
      <c r="D534" s="132">
        <v>0.37</v>
      </c>
      <c r="E534" s="132">
        <v>0.02</v>
      </c>
      <c r="F534" s="132">
        <v>11.63</v>
      </c>
      <c r="G534" s="132">
        <v>49.41</v>
      </c>
      <c r="H534" s="135"/>
      <c r="I534" s="132">
        <v>0.34</v>
      </c>
      <c r="J534" s="132">
        <v>0.51</v>
      </c>
      <c r="K534" s="132">
        <v>0.17</v>
      </c>
      <c r="L534" s="132">
        <v>18.87</v>
      </c>
      <c r="M534" s="132">
        <v>13.09</v>
      </c>
      <c r="N534" s="133">
        <v>5.0999999999999996</v>
      </c>
      <c r="O534" s="132">
        <v>1.02</v>
      </c>
    </row>
    <row r="535" spans="1:15" x14ac:dyDescent="0.3">
      <c r="A535" s="157"/>
      <c r="B535" s="158" t="s">
        <v>70</v>
      </c>
      <c r="C535" s="134">
        <v>50</v>
      </c>
      <c r="D535" s="132">
        <v>2.4500000000000002</v>
      </c>
      <c r="E535" s="133">
        <v>0.5</v>
      </c>
      <c r="F535" s="133">
        <v>22.4</v>
      </c>
      <c r="G535" s="134">
        <v>105</v>
      </c>
      <c r="H535" s="132">
        <v>0.05</v>
      </c>
      <c r="I535" s="135"/>
      <c r="J535" s="135"/>
      <c r="K535" s="132">
        <v>0.35</v>
      </c>
      <c r="L535" s="134">
        <v>9</v>
      </c>
      <c r="M535" s="134">
        <v>46</v>
      </c>
      <c r="N535" s="134">
        <v>10</v>
      </c>
      <c r="O535" s="132">
        <v>1.45</v>
      </c>
    </row>
    <row r="536" spans="1:15" x14ac:dyDescent="0.3">
      <c r="A536" s="159" t="s">
        <v>44</v>
      </c>
      <c r="B536" s="160"/>
      <c r="C536" s="136">
        <v>770</v>
      </c>
      <c r="D536" s="132">
        <v>29.3</v>
      </c>
      <c r="E536" s="132">
        <v>22.54</v>
      </c>
      <c r="F536" s="132">
        <v>77.52</v>
      </c>
      <c r="G536" s="132">
        <v>633.83000000000004</v>
      </c>
      <c r="H536" s="132">
        <v>0.71</v>
      </c>
      <c r="I536" s="132">
        <v>62.01</v>
      </c>
      <c r="J536" s="132">
        <v>593.17999999999995</v>
      </c>
      <c r="K536" s="132">
        <v>6.73</v>
      </c>
      <c r="L536" s="133">
        <v>96.8</v>
      </c>
      <c r="M536" s="132">
        <v>439.84</v>
      </c>
      <c r="N536" s="132">
        <v>120.23</v>
      </c>
      <c r="O536" s="132">
        <v>6.56</v>
      </c>
    </row>
    <row r="537" spans="1:15" x14ac:dyDescent="0.3">
      <c r="A537" s="162" t="s">
        <v>785</v>
      </c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</row>
    <row r="538" spans="1:15" x14ac:dyDescent="0.3">
      <c r="A538" s="155" t="s">
        <v>280</v>
      </c>
      <c r="B538" s="158" t="s">
        <v>43</v>
      </c>
      <c r="C538" s="134">
        <v>150</v>
      </c>
      <c r="D538" s="133">
        <v>0.6</v>
      </c>
      <c r="E538" s="133">
        <v>0.6</v>
      </c>
      <c r="F538" s="133">
        <v>14.7</v>
      </c>
      <c r="G538" s="133">
        <v>70.5</v>
      </c>
      <c r="H538" s="132">
        <v>0.05</v>
      </c>
      <c r="I538" s="134">
        <v>15</v>
      </c>
      <c r="J538" s="133">
        <v>7.5</v>
      </c>
      <c r="K538" s="133">
        <v>0.3</v>
      </c>
      <c r="L538" s="134">
        <v>24</v>
      </c>
      <c r="M538" s="133">
        <v>16.5</v>
      </c>
      <c r="N538" s="133">
        <v>13.5</v>
      </c>
      <c r="O538" s="133">
        <v>3.3</v>
      </c>
    </row>
    <row r="539" spans="1:15" x14ac:dyDescent="0.3">
      <c r="A539" s="163"/>
      <c r="B539" s="158" t="s">
        <v>639</v>
      </c>
      <c r="C539" s="134">
        <v>200</v>
      </c>
      <c r="D539" s="134">
        <v>6</v>
      </c>
      <c r="E539" s="134">
        <v>2</v>
      </c>
      <c r="F539" s="134">
        <v>8</v>
      </c>
      <c r="G539" s="134">
        <v>80</v>
      </c>
      <c r="H539" s="132">
        <v>0.08</v>
      </c>
      <c r="I539" s="133">
        <v>1.4</v>
      </c>
      <c r="J539" s="135"/>
      <c r="K539" s="135"/>
      <c r="L539" s="134">
        <v>240</v>
      </c>
      <c r="M539" s="134">
        <v>180</v>
      </c>
      <c r="N539" s="134">
        <v>28</v>
      </c>
      <c r="O539" s="133">
        <v>0.2</v>
      </c>
    </row>
    <row r="540" spans="1:15" x14ac:dyDescent="0.3">
      <c r="A540" s="159" t="s">
        <v>786</v>
      </c>
      <c r="B540" s="160"/>
      <c r="C540" s="136">
        <v>350</v>
      </c>
      <c r="D540" s="132">
        <v>6.6</v>
      </c>
      <c r="E540" s="132">
        <v>2.6</v>
      </c>
      <c r="F540" s="132">
        <v>22.7</v>
      </c>
      <c r="G540" s="133">
        <v>150.5</v>
      </c>
      <c r="H540" s="132">
        <v>0.13</v>
      </c>
      <c r="I540" s="133">
        <v>16.399999999999999</v>
      </c>
      <c r="J540" s="133">
        <v>7.5</v>
      </c>
      <c r="K540" s="133">
        <v>0.3</v>
      </c>
      <c r="L540" s="134">
        <v>264</v>
      </c>
      <c r="M540" s="133">
        <v>196.5</v>
      </c>
      <c r="N540" s="133">
        <v>41.5</v>
      </c>
      <c r="O540" s="133">
        <v>3.5</v>
      </c>
    </row>
    <row r="541" spans="1:15" x14ac:dyDescent="0.3">
      <c r="A541" s="159" t="s">
        <v>45</v>
      </c>
      <c r="B541" s="160"/>
      <c r="C541" s="137">
        <v>1800</v>
      </c>
      <c r="D541" s="132">
        <v>69.62</v>
      </c>
      <c r="E541" s="132">
        <v>45.48</v>
      </c>
      <c r="F541" s="132">
        <v>167.2</v>
      </c>
      <c r="G541" s="132">
        <v>1373.48</v>
      </c>
      <c r="H541" s="132">
        <v>1.29</v>
      </c>
      <c r="I541" s="132">
        <v>151.63999999999999</v>
      </c>
      <c r="J541" s="132">
        <v>843.12</v>
      </c>
      <c r="K541" s="132">
        <v>10.32</v>
      </c>
      <c r="L541" s="132">
        <v>464.61</v>
      </c>
      <c r="M541" s="132">
        <v>1087.78</v>
      </c>
      <c r="N541" s="132">
        <v>284.93</v>
      </c>
      <c r="O541" s="132">
        <v>19.059999999999999</v>
      </c>
    </row>
    <row r="542" spans="1:15" s="141" customFormat="1" x14ac:dyDescent="0.3">
      <c r="A542" s="142" t="s">
        <v>155</v>
      </c>
      <c r="B542" s="143" t="s">
        <v>156</v>
      </c>
      <c r="C542" s="164"/>
      <c r="D542" s="164"/>
      <c r="E542" s="164"/>
      <c r="F542" s="164"/>
      <c r="G542" s="164"/>
      <c r="H542" s="164"/>
      <c r="I542" s="164"/>
      <c r="J542" s="165"/>
      <c r="K542" s="165"/>
      <c r="L542" s="165"/>
      <c r="M542" s="165"/>
      <c r="N542" s="165"/>
      <c r="O542" s="165"/>
    </row>
    <row r="543" spans="1:15" s="141" customFormat="1" x14ac:dyDescent="0.3">
      <c r="A543" s="142" t="s">
        <v>157</v>
      </c>
      <c r="B543" s="143" t="s">
        <v>158</v>
      </c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</row>
    <row r="544" spans="1:15" s="141" customFormat="1" ht="15" customHeight="1" x14ac:dyDescent="0.3">
      <c r="A544" s="147" t="s">
        <v>20</v>
      </c>
      <c r="B544" s="148" t="s">
        <v>49</v>
      </c>
      <c r="C544" s="164"/>
      <c r="D544" s="147"/>
      <c r="E544" s="164"/>
      <c r="F544" s="167"/>
      <c r="G544" s="167"/>
      <c r="H544" s="147"/>
      <c r="I544" s="147"/>
      <c r="J544" s="168"/>
      <c r="K544" s="168"/>
      <c r="L544" s="168"/>
      <c r="M544" s="168"/>
      <c r="N544" s="168"/>
      <c r="O544" s="168"/>
    </row>
    <row r="545" spans="1:15" s="141" customFormat="1" x14ac:dyDescent="0.3">
      <c r="A545" s="147" t="s">
        <v>22</v>
      </c>
      <c r="B545" s="148">
        <v>4</v>
      </c>
      <c r="C545" s="147"/>
      <c r="D545" s="147"/>
      <c r="E545" s="164"/>
      <c r="F545" s="164"/>
      <c r="G545" s="164"/>
      <c r="H545" s="147"/>
      <c r="I545" s="147"/>
      <c r="J545" s="164"/>
      <c r="K545" s="164"/>
      <c r="L545" s="164"/>
      <c r="M545" s="164"/>
      <c r="N545" s="164"/>
      <c r="O545" s="164"/>
    </row>
    <row r="546" spans="1:15" ht="16.5" customHeight="1" x14ac:dyDescent="0.3">
      <c r="A546" s="241" t="s">
        <v>23</v>
      </c>
      <c r="B546" s="241" t="s">
        <v>24</v>
      </c>
      <c r="C546" s="241" t="s">
        <v>25</v>
      </c>
      <c r="D546" s="244" t="s">
        <v>26</v>
      </c>
      <c r="E546" s="244"/>
      <c r="F546" s="244"/>
      <c r="G546" s="241" t="s">
        <v>27</v>
      </c>
      <c r="H546" s="244" t="s">
        <v>28</v>
      </c>
      <c r="I546" s="244"/>
      <c r="J546" s="244"/>
      <c r="K546" s="244"/>
      <c r="L546" s="244" t="s">
        <v>29</v>
      </c>
      <c r="M546" s="244"/>
      <c r="N546" s="244"/>
      <c r="O546" s="244"/>
    </row>
    <row r="547" spans="1:15" x14ac:dyDescent="0.3">
      <c r="A547" s="242"/>
      <c r="B547" s="243"/>
      <c r="C547" s="242"/>
      <c r="D547" s="149" t="s">
        <v>30</v>
      </c>
      <c r="E547" s="149" t="s">
        <v>31</v>
      </c>
      <c r="F547" s="149" t="s">
        <v>32</v>
      </c>
      <c r="G547" s="242"/>
      <c r="H547" s="149" t="s">
        <v>33</v>
      </c>
      <c r="I547" s="149" t="s">
        <v>34</v>
      </c>
      <c r="J547" s="149" t="s">
        <v>35</v>
      </c>
      <c r="K547" s="149" t="s">
        <v>36</v>
      </c>
      <c r="L547" s="149" t="s">
        <v>37</v>
      </c>
      <c r="M547" s="149" t="s">
        <v>38</v>
      </c>
      <c r="N547" s="149" t="s">
        <v>39</v>
      </c>
      <c r="O547" s="149" t="s">
        <v>40</v>
      </c>
    </row>
    <row r="548" spans="1:15" x14ac:dyDescent="0.3">
      <c r="A548" s="151">
        <v>1</v>
      </c>
      <c r="B548" s="151">
        <v>2</v>
      </c>
      <c r="C548" s="151">
        <v>3</v>
      </c>
      <c r="D548" s="151">
        <v>4</v>
      </c>
      <c r="E548" s="151">
        <v>5</v>
      </c>
      <c r="F548" s="151">
        <v>6</v>
      </c>
      <c r="G548" s="151">
        <v>7</v>
      </c>
      <c r="H548" s="151">
        <v>8</v>
      </c>
      <c r="I548" s="151">
        <v>9</v>
      </c>
      <c r="J548" s="151">
        <v>10</v>
      </c>
      <c r="K548" s="151">
        <v>11</v>
      </c>
      <c r="L548" s="151">
        <v>12</v>
      </c>
      <c r="M548" s="151">
        <v>13</v>
      </c>
      <c r="N548" s="151">
        <v>14</v>
      </c>
      <c r="O548" s="151">
        <v>15</v>
      </c>
    </row>
    <row r="549" spans="1:15" x14ac:dyDescent="0.3">
      <c r="A549" s="162" t="s">
        <v>0</v>
      </c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</row>
    <row r="550" spans="1:15" x14ac:dyDescent="0.3">
      <c r="A550" s="153" t="s">
        <v>299</v>
      </c>
      <c r="B550" s="158" t="s">
        <v>300</v>
      </c>
      <c r="C550" s="134">
        <v>15</v>
      </c>
      <c r="D550" s="132">
        <v>3.48</v>
      </c>
      <c r="E550" s="132">
        <v>4.43</v>
      </c>
      <c r="F550" s="135"/>
      <c r="G550" s="133">
        <v>54.6</v>
      </c>
      <c r="H550" s="132">
        <v>0.01</v>
      </c>
      <c r="I550" s="132">
        <v>0.11</v>
      </c>
      <c r="J550" s="133">
        <v>43.2</v>
      </c>
      <c r="K550" s="132">
        <v>0.08</v>
      </c>
      <c r="L550" s="134">
        <v>132</v>
      </c>
      <c r="M550" s="134">
        <v>75</v>
      </c>
      <c r="N550" s="132">
        <v>5.25</v>
      </c>
      <c r="O550" s="132">
        <v>0.15</v>
      </c>
    </row>
    <row r="551" spans="1:15" x14ac:dyDescent="0.3">
      <c r="A551" s="155" t="s">
        <v>679</v>
      </c>
      <c r="B551" s="158" t="s">
        <v>635</v>
      </c>
      <c r="C551" s="134">
        <v>50</v>
      </c>
      <c r="D551" s="132">
        <v>4.8600000000000003</v>
      </c>
      <c r="E551" s="132">
        <v>3.21</v>
      </c>
      <c r="F551" s="132">
        <v>1.07</v>
      </c>
      <c r="G551" s="132">
        <v>52.47</v>
      </c>
      <c r="H551" s="132">
        <v>0.01</v>
      </c>
      <c r="I551" s="132">
        <v>0.18</v>
      </c>
      <c r="J551" s="133">
        <v>1.4</v>
      </c>
      <c r="K551" s="132">
        <v>1.32</v>
      </c>
      <c r="L551" s="133">
        <v>21.9</v>
      </c>
      <c r="M551" s="132">
        <v>23.69</v>
      </c>
      <c r="N551" s="132">
        <v>5.63</v>
      </c>
      <c r="O551" s="133">
        <v>0.1</v>
      </c>
    </row>
    <row r="552" spans="1:15" ht="15" customHeight="1" x14ac:dyDescent="0.3">
      <c r="A552" s="155" t="s">
        <v>674</v>
      </c>
      <c r="B552" s="158" t="s">
        <v>656</v>
      </c>
      <c r="C552" s="134">
        <v>210</v>
      </c>
      <c r="D552" s="132">
        <v>9.18</v>
      </c>
      <c r="E552" s="133">
        <v>6.8</v>
      </c>
      <c r="F552" s="132">
        <v>34.36</v>
      </c>
      <c r="G552" s="132">
        <v>236.06</v>
      </c>
      <c r="H552" s="132">
        <v>0.25</v>
      </c>
      <c r="I552" s="132">
        <v>2.87</v>
      </c>
      <c r="J552" s="132">
        <v>34.74</v>
      </c>
      <c r="K552" s="132">
        <v>0.53</v>
      </c>
      <c r="L552" s="132">
        <v>140.57</v>
      </c>
      <c r="M552" s="132">
        <v>237.96</v>
      </c>
      <c r="N552" s="132">
        <v>109.51</v>
      </c>
      <c r="O552" s="132">
        <v>3.32</v>
      </c>
    </row>
    <row r="553" spans="1:15" x14ac:dyDescent="0.3">
      <c r="A553" s="153" t="s">
        <v>675</v>
      </c>
      <c r="B553" s="158" t="s">
        <v>226</v>
      </c>
      <c r="C553" s="134">
        <v>200</v>
      </c>
      <c r="D553" s="132">
        <v>0.26</v>
      </c>
      <c r="E553" s="132">
        <v>0.03</v>
      </c>
      <c r="F553" s="132">
        <v>1.88</v>
      </c>
      <c r="G553" s="133">
        <v>10.3</v>
      </c>
      <c r="H553" s="135"/>
      <c r="I553" s="133">
        <v>2.9</v>
      </c>
      <c r="J553" s="133">
        <v>0.5</v>
      </c>
      <c r="K553" s="132">
        <v>0.01</v>
      </c>
      <c r="L553" s="132">
        <v>7.75</v>
      </c>
      <c r="M553" s="132">
        <v>9.7799999999999994</v>
      </c>
      <c r="N553" s="132">
        <v>5.24</v>
      </c>
      <c r="O553" s="132">
        <v>0.86</v>
      </c>
    </row>
    <row r="554" spans="1:15" x14ac:dyDescent="0.3">
      <c r="A554" s="155"/>
      <c r="B554" s="158" t="s">
        <v>224</v>
      </c>
      <c r="C554" s="134">
        <v>40</v>
      </c>
      <c r="D554" s="132">
        <v>2.64</v>
      </c>
      <c r="E554" s="132">
        <v>0.48</v>
      </c>
      <c r="F554" s="132">
        <v>15.86</v>
      </c>
      <c r="G554" s="133">
        <v>79.2</v>
      </c>
      <c r="H554" s="132">
        <v>7.0000000000000007E-2</v>
      </c>
      <c r="I554" s="135"/>
      <c r="J554" s="135"/>
      <c r="K554" s="132">
        <v>0.56000000000000005</v>
      </c>
      <c r="L554" s="133">
        <v>11.6</v>
      </c>
      <c r="M554" s="134">
        <v>60</v>
      </c>
      <c r="N554" s="133">
        <v>18.8</v>
      </c>
      <c r="O554" s="132">
        <v>1.56</v>
      </c>
    </row>
    <row r="555" spans="1:15" x14ac:dyDescent="0.3">
      <c r="A555" s="159" t="s">
        <v>636</v>
      </c>
      <c r="B555" s="160"/>
      <c r="C555" s="136">
        <v>515</v>
      </c>
      <c r="D555" s="132">
        <v>20.420000000000002</v>
      </c>
      <c r="E555" s="132">
        <v>14.95</v>
      </c>
      <c r="F555" s="132">
        <v>53.17</v>
      </c>
      <c r="G555" s="132">
        <v>432.63</v>
      </c>
      <c r="H555" s="132">
        <v>0.34</v>
      </c>
      <c r="I555" s="132">
        <v>6.06</v>
      </c>
      <c r="J555" s="132">
        <v>79.84</v>
      </c>
      <c r="K555" s="133">
        <v>2.5</v>
      </c>
      <c r="L555" s="132">
        <v>313.82</v>
      </c>
      <c r="M555" s="132">
        <v>406.43</v>
      </c>
      <c r="N555" s="132">
        <v>144.43</v>
      </c>
      <c r="O555" s="132">
        <v>5.99</v>
      </c>
    </row>
    <row r="556" spans="1:15" x14ac:dyDescent="0.3">
      <c r="A556" s="162" t="s">
        <v>783</v>
      </c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</row>
    <row r="557" spans="1:15" x14ac:dyDescent="0.3">
      <c r="A557" s="155" t="s">
        <v>280</v>
      </c>
      <c r="B557" s="158" t="s">
        <v>43</v>
      </c>
      <c r="C557" s="153">
        <v>150</v>
      </c>
      <c r="D557" s="157">
        <v>0.6</v>
      </c>
      <c r="E557" s="157">
        <v>0.6</v>
      </c>
      <c r="F557" s="157">
        <v>14.7</v>
      </c>
      <c r="G557" s="157">
        <v>70.5</v>
      </c>
      <c r="H557" s="155">
        <v>0.05</v>
      </c>
      <c r="I557" s="153">
        <v>15</v>
      </c>
      <c r="J557" s="157">
        <v>7.5</v>
      </c>
      <c r="K557" s="157">
        <v>0.3</v>
      </c>
      <c r="L557" s="153">
        <v>24</v>
      </c>
      <c r="M557" s="157">
        <v>16.5</v>
      </c>
      <c r="N557" s="157">
        <v>13.5</v>
      </c>
      <c r="O557" s="157">
        <v>3.3</v>
      </c>
    </row>
    <row r="558" spans="1:15" x14ac:dyDescent="0.3">
      <c r="A558" s="155"/>
      <c r="B558" s="158" t="s">
        <v>227</v>
      </c>
      <c r="C558" s="153">
        <v>20</v>
      </c>
      <c r="D558" s="157">
        <v>1.5</v>
      </c>
      <c r="E558" s="155">
        <v>3.72</v>
      </c>
      <c r="F558" s="155">
        <v>8.26</v>
      </c>
      <c r="G558" s="155">
        <v>73.52</v>
      </c>
      <c r="H558" s="155">
        <v>0.03</v>
      </c>
      <c r="I558" s="155">
        <v>0.84</v>
      </c>
      <c r="J558" s="155">
        <v>41.99</v>
      </c>
      <c r="K558" s="155">
        <v>0.67</v>
      </c>
      <c r="L558" s="155">
        <v>22.14</v>
      </c>
      <c r="M558" s="155">
        <v>35.950000000000003</v>
      </c>
      <c r="N558" s="155">
        <v>21.69</v>
      </c>
      <c r="O558" s="155">
        <v>0.55000000000000004</v>
      </c>
    </row>
    <row r="559" spans="1:15" x14ac:dyDescent="0.3">
      <c r="A559" s="159" t="s">
        <v>784</v>
      </c>
      <c r="B559" s="160"/>
      <c r="C559" s="161">
        <v>170</v>
      </c>
      <c r="D559" s="155">
        <v>2.1</v>
      </c>
      <c r="E559" s="155">
        <v>4.32</v>
      </c>
      <c r="F559" s="155">
        <v>22.96</v>
      </c>
      <c r="G559" s="155">
        <v>144.02000000000001</v>
      </c>
      <c r="H559" s="155">
        <v>0.08</v>
      </c>
      <c r="I559" s="155">
        <v>15.84</v>
      </c>
      <c r="J559" s="155">
        <v>49.49</v>
      </c>
      <c r="K559" s="155">
        <v>0.97</v>
      </c>
      <c r="L559" s="155">
        <v>46.14</v>
      </c>
      <c r="M559" s="155">
        <v>52.45</v>
      </c>
      <c r="N559" s="155">
        <v>35.19</v>
      </c>
      <c r="O559" s="155">
        <v>3.85</v>
      </c>
    </row>
    <row r="560" spans="1:15" x14ac:dyDescent="0.3">
      <c r="A560" s="162" t="s">
        <v>11</v>
      </c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</row>
    <row r="561" spans="1:15" ht="15" customHeight="1" x14ac:dyDescent="0.3">
      <c r="A561" s="153" t="s">
        <v>682</v>
      </c>
      <c r="B561" s="158" t="s">
        <v>641</v>
      </c>
      <c r="C561" s="153">
        <v>60</v>
      </c>
      <c r="D561" s="153">
        <v>1</v>
      </c>
      <c r="E561" s="155">
        <v>5.08</v>
      </c>
      <c r="F561" s="157">
        <v>2.2000000000000002</v>
      </c>
      <c r="G561" s="155">
        <v>59.53</v>
      </c>
      <c r="H561" s="155">
        <v>0.03</v>
      </c>
      <c r="I561" s="157">
        <v>28.1</v>
      </c>
      <c r="J561" s="155">
        <v>97.34</v>
      </c>
      <c r="K561" s="155">
        <v>2.5099999999999998</v>
      </c>
      <c r="L561" s="155">
        <v>30.48</v>
      </c>
      <c r="M561" s="155">
        <v>24.01</v>
      </c>
      <c r="N561" s="155">
        <v>13.79</v>
      </c>
      <c r="O561" s="155">
        <v>0.62</v>
      </c>
    </row>
    <row r="562" spans="1:15" ht="38.25" customHeight="1" x14ac:dyDescent="0.3">
      <c r="A562" s="155" t="s">
        <v>546</v>
      </c>
      <c r="B562" s="158" t="s">
        <v>669</v>
      </c>
      <c r="C562" s="153">
        <v>220</v>
      </c>
      <c r="D562" s="155">
        <v>7.0600000000000005</v>
      </c>
      <c r="E562" s="155">
        <v>6.08</v>
      </c>
      <c r="F562" s="155">
        <v>13.23</v>
      </c>
      <c r="G562" s="155">
        <v>137.26</v>
      </c>
      <c r="H562" s="155">
        <v>0.22</v>
      </c>
      <c r="I562" s="155">
        <v>12.639999999999999</v>
      </c>
      <c r="J562" s="155">
        <v>187.74</v>
      </c>
      <c r="K562" s="155">
        <v>1.57</v>
      </c>
      <c r="L562" s="155">
        <v>46</v>
      </c>
      <c r="M562" s="155">
        <v>122.72999999999999</v>
      </c>
      <c r="N562" s="155">
        <v>33.799999999999997</v>
      </c>
      <c r="O562" s="155">
        <v>1.94</v>
      </c>
    </row>
    <row r="563" spans="1:15" ht="33" x14ac:dyDescent="0.3">
      <c r="A563" s="155" t="s">
        <v>284</v>
      </c>
      <c r="B563" s="158" t="s">
        <v>670</v>
      </c>
      <c r="C563" s="153">
        <v>120</v>
      </c>
      <c r="D563" s="157">
        <v>20.3</v>
      </c>
      <c r="E563" s="157">
        <v>10.84</v>
      </c>
      <c r="F563" s="157">
        <v>2.65</v>
      </c>
      <c r="G563" s="157">
        <v>185.42000000000002</v>
      </c>
      <c r="H563" s="157">
        <v>0.11</v>
      </c>
      <c r="I563" s="157">
        <v>3.15</v>
      </c>
      <c r="J563" s="157">
        <v>315.39999999999998</v>
      </c>
      <c r="K563" s="157">
        <v>0.99</v>
      </c>
      <c r="L563" s="157">
        <v>19.009999999999998</v>
      </c>
      <c r="M563" s="157">
        <v>197.88</v>
      </c>
      <c r="N563" s="157">
        <v>28.66</v>
      </c>
      <c r="O563" s="157">
        <v>1.06</v>
      </c>
    </row>
    <row r="564" spans="1:15" x14ac:dyDescent="0.3">
      <c r="A564" s="155" t="s">
        <v>704</v>
      </c>
      <c r="B564" s="158" t="s">
        <v>365</v>
      </c>
      <c r="C564" s="153">
        <v>150</v>
      </c>
      <c r="D564" s="155">
        <v>5.36</v>
      </c>
      <c r="E564" s="155">
        <v>2.62</v>
      </c>
      <c r="F564" s="155">
        <v>35.840000000000003</v>
      </c>
      <c r="G564" s="155">
        <v>189.73</v>
      </c>
      <c r="H564" s="155">
        <v>0.09</v>
      </c>
      <c r="I564" s="153">
        <v>21</v>
      </c>
      <c r="J564" s="155">
        <v>49.74</v>
      </c>
      <c r="K564" s="155">
        <v>1.73</v>
      </c>
      <c r="L564" s="155">
        <v>30.38</v>
      </c>
      <c r="M564" s="155">
        <v>131.75</v>
      </c>
      <c r="N564" s="157">
        <v>30.2</v>
      </c>
      <c r="O564" s="157">
        <v>1.4</v>
      </c>
    </row>
    <row r="565" spans="1:15" x14ac:dyDescent="0.3">
      <c r="A565" s="153" t="s">
        <v>689</v>
      </c>
      <c r="B565" s="158" t="s">
        <v>234</v>
      </c>
      <c r="C565" s="153">
        <v>200</v>
      </c>
      <c r="D565" s="155">
        <v>0.16</v>
      </c>
      <c r="E565" s="155">
        <v>0.04</v>
      </c>
      <c r="F565" s="155">
        <v>3.72</v>
      </c>
      <c r="G565" s="157">
        <v>16.8</v>
      </c>
      <c r="H565" s="155">
        <v>0.01</v>
      </c>
      <c r="I565" s="153">
        <v>3</v>
      </c>
      <c r="J565" s="156"/>
      <c r="K565" s="155">
        <v>0.06</v>
      </c>
      <c r="L565" s="157">
        <v>7.4</v>
      </c>
      <c r="M565" s="153">
        <v>6</v>
      </c>
      <c r="N565" s="157">
        <v>5.2</v>
      </c>
      <c r="O565" s="157">
        <v>0.1</v>
      </c>
    </row>
    <row r="566" spans="1:15" x14ac:dyDescent="0.3">
      <c r="A566" s="157"/>
      <c r="B566" s="158" t="s">
        <v>70</v>
      </c>
      <c r="C566" s="134">
        <v>50</v>
      </c>
      <c r="D566" s="132">
        <v>2.4500000000000002</v>
      </c>
      <c r="E566" s="133">
        <v>0.5</v>
      </c>
      <c r="F566" s="133">
        <v>22.4</v>
      </c>
      <c r="G566" s="134">
        <v>105</v>
      </c>
      <c r="H566" s="132">
        <v>0.05</v>
      </c>
      <c r="I566" s="135"/>
      <c r="J566" s="135"/>
      <c r="K566" s="132">
        <v>0.35</v>
      </c>
      <c r="L566" s="134">
        <v>9</v>
      </c>
      <c r="M566" s="134">
        <v>46</v>
      </c>
      <c r="N566" s="134">
        <v>10</v>
      </c>
      <c r="O566" s="132">
        <v>1.45</v>
      </c>
    </row>
    <row r="567" spans="1:15" x14ac:dyDescent="0.3">
      <c r="A567" s="159" t="s">
        <v>44</v>
      </c>
      <c r="B567" s="160"/>
      <c r="C567" s="136">
        <v>800</v>
      </c>
      <c r="D567" s="132">
        <v>36.33</v>
      </c>
      <c r="E567" s="132">
        <v>25.16</v>
      </c>
      <c r="F567" s="132">
        <v>80.040000000000006</v>
      </c>
      <c r="G567" s="132">
        <v>693.74</v>
      </c>
      <c r="H567" s="132">
        <v>0.51</v>
      </c>
      <c r="I567" s="132">
        <v>67.89</v>
      </c>
      <c r="J567" s="132">
        <v>650.22</v>
      </c>
      <c r="K567" s="132">
        <v>7.21</v>
      </c>
      <c r="L567" s="132">
        <v>142.27000000000001</v>
      </c>
      <c r="M567" s="132">
        <v>528.37</v>
      </c>
      <c r="N567" s="132">
        <v>121.65</v>
      </c>
      <c r="O567" s="132">
        <v>6.57</v>
      </c>
    </row>
    <row r="568" spans="1:15" x14ac:dyDescent="0.3">
      <c r="A568" s="162" t="s">
        <v>785</v>
      </c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</row>
    <row r="569" spans="1:15" x14ac:dyDescent="0.3">
      <c r="A569" s="155" t="s">
        <v>280</v>
      </c>
      <c r="B569" s="158" t="s">
        <v>43</v>
      </c>
      <c r="C569" s="134">
        <v>150</v>
      </c>
      <c r="D569" s="133">
        <v>0.6</v>
      </c>
      <c r="E569" s="133">
        <v>0.6</v>
      </c>
      <c r="F569" s="133">
        <v>14.7</v>
      </c>
      <c r="G569" s="133">
        <v>70.5</v>
      </c>
      <c r="H569" s="132">
        <v>0.05</v>
      </c>
      <c r="I569" s="134">
        <v>15</v>
      </c>
      <c r="J569" s="133">
        <v>7.5</v>
      </c>
      <c r="K569" s="133">
        <v>0.3</v>
      </c>
      <c r="L569" s="134">
        <v>24</v>
      </c>
      <c r="M569" s="133">
        <v>16.5</v>
      </c>
      <c r="N569" s="133">
        <v>13.5</v>
      </c>
      <c r="O569" s="133">
        <v>3.3</v>
      </c>
    </row>
    <row r="570" spans="1:15" x14ac:dyDescent="0.3">
      <c r="A570" s="163"/>
      <c r="B570" s="158" t="s">
        <v>639</v>
      </c>
      <c r="C570" s="134">
        <v>200</v>
      </c>
      <c r="D570" s="134">
        <v>6</v>
      </c>
      <c r="E570" s="134">
        <v>2</v>
      </c>
      <c r="F570" s="134">
        <v>8</v>
      </c>
      <c r="G570" s="134">
        <v>80</v>
      </c>
      <c r="H570" s="132">
        <v>0.08</v>
      </c>
      <c r="I570" s="133">
        <v>1.4</v>
      </c>
      <c r="J570" s="135"/>
      <c r="K570" s="135"/>
      <c r="L570" s="134">
        <v>240</v>
      </c>
      <c r="M570" s="134">
        <v>180</v>
      </c>
      <c r="N570" s="134">
        <v>28</v>
      </c>
      <c r="O570" s="133">
        <v>0.2</v>
      </c>
    </row>
    <row r="571" spans="1:15" x14ac:dyDescent="0.3">
      <c r="A571" s="159" t="s">
        <v>786</v>
      </c>
      <c r="B571" s="160"/>
      <c r="C571" s="136">
        <v>350</v>
      </c>
      <c r="D571" s="132">
        <v>6.6</v>
      </c>
      <c r="E571" s="132">
        <v>2.6</v>
      </c>
      <c r="F571" s="132">
        <v>22.7</v>
      </c>
      <c r="G571" s="133">
        <v>150.5</v>
      </c>
      <c r="H571" s="132">
        <v>0.13</v>
      </c>
      <c r="I571" s="133">
        <v>16.399999999999999</v>
      </c>
      <c r="J571" s="133">
        <v>7.5</v>
      </c>
      <c r="K571" s="133">
        <v>0.3</v>
      </c>
      <c r="L571" s="134">
        <v>264</v>
      </c>
      <c r="M571" s="133">
        <v>196.5</v>
      </c>
      <c r="N571" s="133">
        <v>41.5</v>
      </c>
      <c r="O571" s="133">
        <v>3.5</v>
      </c>
    </row>
    <row r="572" spans="1:15" x14ac:dyDescent="0.3">
      <c r="A572" s="159" t="s">
        <v>45</v>
      </c>
      <c r="B572" s="160"/>
      <c r="C572" s="137">
        <v>1835</v>
      </c>
      <c r="D572" s="132">
        <v>65.45</v>
      </c>
      <c r="E572" s="132">
        <v>47.03</v>
      </c>
      <c r="F572" s="132">
        <v>178.87</v>
      </c>
      <c r="G572" s="132">
        <v>1420.89</v>
      </c>
      <c r="H572" s="132">
        <v>1.06</v>
      </c>
      <c r="I572" s="132">
        <v>106.19</v>
      </c>
      <c r="J572" s="132">
        <v>787.05</v>
      </c>
      <c r="K572" s="132">
        <v>10.98</v>
      </c>
      <c r="L572" s="132">
        <v>766.23</v>
      </c>
      <c r="M572" s="132">
        <v>1183.75</v>
      </c>
      <c r="N572" s="132">
        <v>342.77</v>
      </c>
      <c r="O572" s="132">
        <v>19.91</v>
      </c>
    </row>
    <row r="573" spans="1:15" s="141" customFormat="1" x14ac:dyDescent="0.3">
      <c r="A573" s="142" t="s">
        <v>155</v>
      </c>
      <c r="B573" s="143" t="s">
        <v>156</v>
      </c>
      <c r="C573" s="164"/>
      <c r="D573" s="164"/>
      <c r="E573" s="164"/>
      <c r="F573" s="164"/>
      <c r="G573" s="164"/>
      <c r="H573" s="164"/>
      <c r="I573" s="164"/>
      <c r="J573" s="165"/>
      <c r="K573" s="165"/>
      <c r="L573" s="165"/>
      <c r="M573" s="165"/>
      <c r="N573" s="165"/>
      <c r="O573" s="165"/>
    </row>
    <row r="574" spans="1:15" s="141" customFormat="1" x14ac:dyDescent="0.3">
      <c r="A574" s="142" t="s">
        <v>157</v>
      </c>
      <c r="B574" s="143" t="s">
        <v>158</v>
      </c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</row>
    <row r="575" spans="1:15" s="141" customFormat="1" ht="15" customHeight="1" x14ac:dyDescent="0.3">
      <c r="A575" s="147" t="s">
        <v>20</v>
      </c>
      <c r="B575" s="148" t="s">
        <v>50</v>
      </c>
      <c r="C575" s="164"/>
      <c r="D575" s="147"/>
      <c r="E575" s="164"/>
      <c r="F575" s="167"/>
      <c r="G575" s="167"/>
      <c r="H575" s="147"/>
      <c r="I575" s="147"/>
      <c r="J575" s="168"/>
      <c r="K575" s="168"/>
      <c r="L575" s="168"/>
      <c r="M575" s="168"/>
      <c r="N575" s="168"/>
      <c r="O575" s="168"/>
    </row>
    <row r="576" spans="1:15" s="141" customFormat="1" x14ac:dyDescent="0.3">
      <c r="A576" s="147" t="s">
        <v>22</v>
      </c>
      <c r="B576" s="148">
        <v>4</v>
      </c>
      <c r="C576" s="147"/>
      <c r="D576" s="147"/>
      <c r="E576" s="164"/>
      <c r="F576" s="164"/>
      <c r="G576" s="164"/>
      <c r="H576" s="147"/>
      <c r="I576" s="147"/>
      <c r="J576" s="164"/>
      <c r="K576" s="164"/>
      <c r="L576" s="164"/>
      <c r="M576" s="164"/>
      <c r="N576" s="164"/>
      <c r="O576" s="164"/>
    </row>
    <row r="577" spans="1:15" ht="16.5" customHeight="1" x14ac:dyDescent="0.3">
      <c r="A577" s="241" t="s">
        <v>23</v>
      </c>
      <c r="B577" s="241" t="s">
        <v>24</v>
      </c>
      <c r="C577" s="241" t="s">
        <v>25</v>
      </c>
      <c r="D577" s="244" t="s">
        <v>26</v>
      </c>
      <c r="E577" s="244"/>
      <c r="F577" s="244"/>
      <c r="G577" s="241" t="s">
        <v>27</v>
      </c>
      <c r="H577" s="244" t="s">
        <v>28</v>
      </c>
      <c r="I577" s="244"/>
      <c r="J577" s="244"/>
      <c r="K577" s="244"/>
      <c r="L577" s="244" t="s">
        <v>29</v>
      </c>
      <c r="M577" s="244"/>
      <c r="N577" s="244"/>
      <c r="O577" s="244"/>
    </row>
    <row r="578" spans="1:15" x14ac:dyDescent="0.3">
      <c r="A578" s="242"/>
      <c r="B578" s="243"/>
      <c r="C578" s="242"/>
      <c r="D578" s="149" t="s">
        <v>30</v>
      </c>
      <c r="E578" s="149" t="s">
        <v>31</v>
      </c>
      <c r="F578" s="149" t="s">
        <v>32</v>
      </c>
      <c r="G578" s="242"/>
      <c r="H578" s="149" t="s">
        <v>33</v>
      </c>
      <c r="I578" s="149" t="s">
        <v>34</v>
      </c>
      <c r="J578" s="149" t="s">
        <v>35</v>
      </c>
      <c r="K578" s="149" t="s">
        <v>36</v>
      </c>
      <c r="L578" s="149" t="s">
        <v>37</v>
      </c>
      <c r="M578" s="149" t="s">
        <v>38</v>
      </c>
      <c r="N578" s="149" t="s">
        <v>39</v>
      </c>
      <c r="O578" s="149" t="s">
        <v>40</v>
      </c>
    </row>
    <row r="579" spans="1:15" x14ac:dyDescent="0.3">
      <c r="A579" s="151">
        <v>1</v>
      </c>
      <c r="B579" s="151">
        <v>2</v>
      </c>
      <c r="C579" s="151">
        <v>3</v>
      </c>
      <c r="D579" s="151">
        <v>4</v>
      </c>
      <c r="E579" s="151">
        <v>5</v>
      </c>
      <c r="F579" s="151">
        <v>6</v>
      </c>
      <c r="G579" s="151">
        <v>7</v>
      </c>
      <c r="H579" s="151">
        <v>8</v>
      </c>
      <c r="I579" s="151">
        <v>9</v>
      </c>
      <c r="J579" s="151">
        <v>10</v>
      </c>
      <c r="K579" s="151">
        <v>11</v>
      </c>
      <c r="L579" s="151">
        <v>12</v>
      </c>
      <c r="M579" s="151">
        <v>13</v>
      </c>
      <c r="N579" s="151">
        <v>14</v>
      </c>
      <c r="O579" s="151">
        <v>15</v>
      </c>
    </row>
    <row r="580" spans="1:15" x14ac:dyDescent="0.3">
      <c r="A580" s="162" t="s">
        <v>0</v>
      </c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</row>
    <row r="581" spans="1:15" x14ac:dyDescent="0.3">
      <c r="A581" s="155" t="s">
        <v>705</v>
      </c>
      <c r="B581" s="158" t="s">
        <v>658</v>
      </c>
      <c r="C581" s="153">
        <v>110</v>
      </c>
      <c r="D581" s="155">
        <v>17.12</v>
      </c>
      <c r="E581" s="155">
        <v>11.15</v>
      </c>
      <c r="F581" s="155">
        <v>2.85</v>
      </c>
      <c r="G581" s="155">
        <v>181.46</v>
      </c>
      <c r="H581" s="155">
        <v>0.61</v>
      </c>
      <c r="I581" s="155">
        <v>15.71</v>
      </c>
      <c r="J581" s="155">
        <v>185.17</v>
      </c>
      <c r="K581" s="155">
        <v>1.73</v>
      </c>
      <c r="L581" s="155">
        <v>20.32</v>
      </c>
      <c r="M581" s="155">
        <v>184.46</v>
      </c>
      <c r="N581" s="155">
        <v>33.65</v>
      </c>
      <c r="O581" s="155">
        <v>2.93</v>
      </c>
    </row>
    <row r="582" spans="1:15" x14ac:dyDescent="0.3">
      <c r="A582" s="153" t="s">
        <v>283</v>
      </c>
      <c r="B582" s="158" t="s">
        <v>231</v>
      </c>
      <c r="C582" s="134">
        <v>150</v>
      </c>
      <c r="D582" s="132">
        <v>3.04</v>
      </c>
      <c r="E582" s="132">
        <v>4.2300000000000004</v>
      </c>
      <c r="F582" s="132">
        <v>24.52</v>
      </c>
      <c r="G582" s="132">
        <v>148.55000000000001</v>
      </c>
      <c r="H582" s="132">
        <v>0.18</v>
      </c>
      <c r="I582" s="134">
        <v>30</v>
      </c>
      <c r="J582" s="134">
        <v>27</v>
      </c>
      <c r="K582" s="133">
        <v>0.2</v>
      </c>
      <c r="L582" s="133">
        <v>16.2</v>
      </c>
      <c r="M582" s="133">
        <v>88.5</v>
      </c>
      <c r="N582" s="132">
        <v>34.53</v>
      </c>
      <c r="O582" s="132">
        <v>1.36</v>
      </c>
    </row>
    <row r="583" spans="1:15" x14ac:dyDescent="0.3">
      <c r="A583" s="153" t="s">
        <v>693</v>
      </c>
      <c r="B583" s="158" t="s">
        <v>242</v>
      </c>
      <c r="C583" s="134">
        <v>200</v>
      </c>
      <c r="D583" s="132">
        <v>3.64</v>
      </c>
      <c r="E583" s="132">
        <v>1.94</v>
      </c>
      <c r="F583" s="132">
        <v>6.28</v>
      </c>
      <c r="G583" s="132">
        <v>58.01</v>
      </c>
      <c r="H583" s="132">
        <v>0.04</v>
      </c>
      <c r="I583" s="132">
        <v>1.1599999999999999</v>
      </c>
      <c r="J583" s="132">
        <v>9.02</v>
      </c>
      <c r="K583" s="132">
        <v>0.01</v>
      </c>
      <c r="L583" s="132">
        <v>111.92</v>
      </c>
      <c r="M583" s="133">
        <v>106.3</v>
      </c>
      <c r="N583" s="132">
        <v>29.46</v>
      </c>
      <c r="O583" s="132">
        <v>0.97</v>
      </c>
    </row>
    <row r="584" spans="1:15" x14ac:dyDescent="0.3">
      <c r="A584" s="155"/>
      <c r="B584" s="158" t="s">
        <v>224</v>
      </c>
      <c r="C584" s="134">
        <v>40</v>
      </c>
      <c r="D584" s="132">
        <v>2.64</v>
      </c>
      <c r="E584" s="132">
        <v>0.48</v>
      </c>
      <c r="F584" s="132">
        <v>15.86</v>
      </c>
      <c r="G584" s="133">
        <v>79.2</v>
      </c>
      <c r="H584" s="132">
        <v>7.0000000000000007E-2</v>
      </c>
      <c r="I584" s="135"/>
      <c r="J584" s="135"/>
      <c r="K584" s="132">
        <v>0.56000000000000005</v>
      </c>
      <c r="L584" s="133">
        <v>11.6</v>
      </c>
      <c r="M584" s="134">
        <v>60</v>
      </c>
      <c r="N584" s="133">
        <v>18.8</v>
      </c>
      <c r="O584" s="132">
        <v>1.56</v>
      </c>
    </row>
    <row r="585" spans="1:15" x14ac:dyDescent="0.3">
      <c r="A585" s="159" t="s">
        <v>636</v>
      </c>
      <c r="B585" s="160"/>
      <c r="C585" s="136">
        <v>500</v>
      </c>
      <c r="D585" s="132">
        <v>26.44</v>
      </c>
      <c r="E585" s="132">
        <v>17.8</v>
      </c>
      <c r="F585" s="132">
        <v>49.51</v>
      </c>
      <c r="G585" s="132">
        <v>467.22</v>
      </c>
      <c r="H585" s="133">
        <v>0.9</v>
      </c>
      <c r="I585" s="132">
        <v>46.87</v>
      </c>
      <c r="J585" s="132">
        <v>221.19</v>
      </c>
      <c r="K585" s="133">
        <v>2.5</v>
      </c>
      <c r="L585" s="132">
        <v>160.04</v>
      </c>
      <c r="M585" s="132">
        <v>439.26</v>
      </c>
      <c r="N585" s="132">
        <v>116.44</v>
      </c>
      <c r="O585" s="132">
        <v>6.82</v>
      </c>
    </row>
    <row r="586" spans="1:15" x14ac:dyDescent="0.3">
      <c r="A586" s="162" t="s">
        <v>783</v>
      </c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</row>
    <row r="587" spans="1:15" x14ac:dyDescent="0.3">
      <c r="A587" s="155" t="s">
        <v>280</v>
      </c>
      <c r="B587" s="158" t="s">
        <v>43</v>
      </c>
      <c r="C587" s="153">
        <v>150</v>
      </c>
      <c r="D587" s="157">
        <v>0.6</v>
      </c>
      <c r="E587" s="157">
        <v>0.6</v>
      </c>
      <c r="F587" s="157">
        <v>14.7</v>
      </c>
      <c r="G587" s="157">
        <v>70.5</v>
      </c>
      <c r="H587" s="155">
        <v>0.05</v>
      </c>
      <c r="I587" s="153">
        <v>15</v>
      </c>
      <c r="J587" s="157">
        <v>7.5</v>
      </c>
      <c r="K587" s="157">
        <v>0.3</v>
      </c>
      <c r="L587" s="153">
        <v>24</v>
      </c>
      <c r="M587" s="157">
        <v>16.5</v>
      </c>
      <c r="N587" s="157">
        <v>13.5</v>
      </c>
      <c r="O587" s="157">
        <v>3.3</v>
      </c>
    </row>
    <row r="588" spans="1:15" x14ac:dyDescent="0.3">
      <c r="A588" s="155"/>
      <c r="B588" s="158" t="s">
        <v>227</v>
      </c>
      <c r="C588" s="153">
        <v>20</v>
      </c>
      <c r="D588" s="157">
        <v>1.5</v>
      </c>
      <c r="E588" s="155">
        <v>3.72</v>
      </c>
      <c r="F588" s="155">
        <v>8.26</v>
      </c>
      <c r="G588" s="155">
        <v>73.52</v>
      </c>
      <c r="H588" s="155">
        <v>0.03</v>
      </c>
      <c r="I588" s="155">
        <v>0.84</v>
      </c>
      <c r="J588" s="155">
        <v>41.99</v>
      </c>
      <c r="K588" s="155">
        <v>0.67</v>
      </c>
      <c r="L588" s="155">
        <v>22.14</v>
      </c>
      <c r="M588" s="155">
        <v>35.950000000000003</v>
      </c>
      <c r="N588" s="155">
        <v>21.69</v>
      </c>
      <c r="O588" s="155">
        <v>0.55000000000000004</v>
      </c>
    </row>
    <row r="589" spans="1:15" x14ac:dyDescent="0.3">
      <c r="A589" s="159" t="s">
        <v>784</v>
      </c>
      <c r="B589" s="160"/>
      <c r="C589" s="161">
        <v>170</v>
      </c>
      <c r="D589" s="155">
        <v>2.1</v>
      </c>
      <c r="E589" s="155">
        <v>4.32</v>
      </c>
      <c r="F589" s="155">
        <v>22.96</v>
      </c>
      <c r="G589" s="155">
        <v>144.02000000000001</v>
      </c>
      <c r="H589" s="155">
        <v>0.08</v>
      </c>
      <c r="I589" s="155">
        <v>15.84</v>
      </c>
      <c r="J589" s="155">
        <v>49.49</v>
      </c>
      <c r="K589" s="155">
        <v>0.97</v>
      </c>
      <c r="L589" s="155">
        <v>46.14</v>
      </c>
      <c r="M589" s="155">
        <v>52.45</v>
      </c>
      <c r="N589" s="155">
        <v>35.19</v>
      </c>
      <c r="O589" s="155">
        <v>3.85</v>
      </c>
    </row>
    <row r="590" spans="1:15" x14ac:dyDescent="0.3">
      <c r="A590" s="162" t="s">
        <v>11</v>
      </c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</row>
    <row r="591" spans="1:15" x14ac:dyDescent="0.3">
      <c r="A591" s="153" t="s">
        <v>474</v>
      </c>
      <c r="B591" s="158" t="s">
        <v>475</v>
      </c>
      <c r="C591" s="153">
        <v>60</v>
      </c>
      <c r="D591" s="155">
        <v>1.26</v>
      </c>
      <c r="E591" s="155">
        <v>3.11</v>
      </c>
      <c r="F591" s="155">
        <v>3.46</v>
      </c>
      <c r="G591" s="155">
        <v>47.01</v>
      </c>
      <c r="H591" s="155">
        <v>0.04</v>
      </c>
      <c r="I591" s="157">
        <v>20.6</v>
      </c>
      <c r="J591" s="157">
        <v>169.9</v>
      </c>
      <c r="K591" s="155">
        <v>1.43</v>
      </c>
      <c r="L591" s="155">
        <v>25.08</v>
      </c>
      <c r="M591" s="155">
        <v>27.99</v>
      </c>
      <c r="N591" s="157">
        <v>12.4</v>
      </c>
      <c r="O591" s="155">
        <v>0.42</v>
      </c>
    </row>
    <row r="592" spans="1:15" ht="30" customHeight="1" x14ac:dyDescent="0.3">
      <c r="A592" s="155" t="s">
        <v>293</v>
      </c>
      <c r="B592" s="158" t="s">
        <v>252</v>
      </c>
      <c r="C592" s="153">
        <v>220</v>
      </c>
      <c r="D592" s="155">
        <v>6.12</v>
      </c>
      <c r="E592" s="155">
        <v>6.65</v>
      </c>
      <c r="F592" s="155">
        <v>14.74</v>
      </c>
      <c r="G592" s="157">
        <v>143.6</v>
      </c>
      <c r="H592" s="155">
        <v>0.15</v>
      </c>
      <c r="I592" s="155">
        <v>18.14</v>
      </c>
      <c r="J592" s="157">
        <v>168.4</v>
      </c>
      <c r="K592" s="155">
        <v>2.64</v>
      </c>
      <c r="L592" s="155">
        <v>19.239999999999998</v>
      </c>
      <c r="M592" s="157">
        <v>98.9</v>
      </c>
      <c r="N592" s="155">
        <v>29.68</v>
      </c>
      <c r="O592" s="155">
        <v>1.02</v>
      </c>
    </row>
    <row r="593" spans="1:15" x14ac:dyDescent="0.3">
      <c r="A593" s="155" t="s">
        <v>477</v>
      </c>
      <c r="B593" s="158" t="s">
        <v>553</v>
      </c>
      <c r="C593" s="153">
        <v>240</v>
      </c>
      <c r="D593" s="157">
        <v>23.2</v>
      </c>
      <c r="E593" s="155">
        <v>14.44</v>
      </c>
      <c r="F593" s="155">
        <v>19.190000000000001</v>
      </c>
      <c r="G593" s="155">
        <v>299.86</v>
      </c>
      <c r="H593" s="155">
        <v>0.84</v>
      </c>
      <c r="I593" s="155">
        <v>41.75</v>
      </c>
      <c r="J593" s="155">
        <v>283.75</v>
      </c>
      <c r="K593" s="155">
        <v>2.0099999999999998</v>
      </c>
      <c r="L593" s="155">
        <v>49.35</v>
      </c>
      <c r="M593" s="155">
        <v>285.44</v>
      </c>
      <c r="N593" s="155">
        <v>61.55</v>
      </c>
      <c r="O593" s="155">
        <v>4.22</v>
      </c>
    </row>
    <row r="594" spans="1:15" x14ac:dyDescent="0.3">
      <c r="A594" s="155" t="s">
        <v>689</v>
      </c>
      <c r="B594" s="158" t="s">
        <v>245</v>
      </c>
      <c r="C594" s="153">
        <v>200</v>
      </c>
      <c r="D594" s="155">
        <v>0.14000000000000001</v>
      </c>
      <c r="E594" s="157">
        <v>0.1</v>
      </c>
      <c r="F594" s="155">
        <v>3.24</v>
      </c>
      <c r="G594" s="157">
        <v>15.6</v>
      </c>
      <c r="H594" s="156"/>
      <c r="I594" s="153">
        <v>3</v>
      </c>
      <c r="J594" s="157">
        <v>1.6</v>
      </c>
      <c r="K594" s="157">
        <v>0.2</v>
      </c>
      <c r="L594" s="153">
        <v>5</v>
      </c>
      <c r="M594" s="157">
        <v>3.2</v>
      </c>
      <c r="N594" s="157">
        <v>1.4</v>
      </c>
      <c r="O594" s="155">
        <v>0.08</v>
      </c>
    </row>
    <row r="595" spans="1:15" x14ac:dyDescent="0.3">
      <c r="A595" s="157"/>
      <c r="B595" s="158" t="s">
        <v>70</v>
      </c>
      <c r="C595" s="153">
        <v>60</v>
      </c>
      <c r="D595" s="155">
        <v>2.94</v>
      </c>
      <c r="E595" s="157">
        <v>0.6</v>
      </c>
      <c r="F595" s="155">
        <v>26.88</v>
      </c>
      <c r="G595" s="153">
        <v>126</v>
      </c>
      <c r="H595" s="155">
        <v>0.05</v>
      </c>
      <c r="I595" s="156"/>
      <c r="J595" s="156"/>
      <c r="K595" s="155">
        <v>0.42</v>
      </c>
      <c r="L595" s="157">
        <v>10.8</v>
      </c>
      <c r="M595" s="157">
        <v>55.2</v>
      </c>
      <c r="N595" s="153">
        <v>12</v>
      </c>
      <c r="O595" s="155">
        <v>1.74</v>
      </c>
    </row>
    <row r="596" spans="1:15" x14ac:dyDescent="0.3">
      <c r="A596" s="159" t="s">
        <v>44</v>
      </c>
      <c r="B596" s="160"/>
      <c r="C596" s="161">
        <v>780</v>
      </c>
      <c r="D596" s="155">
        <v>33.659999999999997</v>
      </c>
      <c r="E596" s="155">
        <v>24.9</v>
      </c>
      <c r="F596" s="155">
        <v>67.510000000000005</v>
      </c>
      <c r="G596" s="155">
        <v>632.07000000000005</v>
      </c>
      <c r="H596" s="155">
        <v>1.08</v>
      </c>
      <c r="I596" s="155">
        <v>83.49</v>
      </c>
      <c r="J596" s="155">
        <v>623.65</v>
      </c>
      <c r="K596" s="157">
        <v>6.7</v>
      </c>
      <c r="L596" s="155">
        <v>109.47</v>
      </c>
      <c r="M596" s="155">
        <v>470.73</v>
      </c>
      <c r="N596" s="155">
        <v>117.03</v>
      </c>
      <c r="O596" s="155">
        <v>7.48</v>
      </c>
    </row>
    <row r="597" spans="1:15" x14ac:dyDescent="0.3">
      <c r="A597" s="162" t="s">
        <v>785</v>
      </c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</row>
    <row r="598" spans="1:15" x14ac:dyDescent="0.3">
      <c r="A598" s="155" t="s">
        <v>280</v>
      </c>
      <c r="B598" s="158" t="s">
        <v>43</v>
      </c>
      <c r="C598" s="134">
        <v>150</v>
      </c>
      <c r="D598" s="133">
        <v>0.6</v>
      </c>
      <c r="E598" s="133">
        <v>0.6</v>
      </c>
      <c r="F598" s="133">
        <v>14.7</v>
      </c>
      <c r="G598" s="133">
        <v>70.5</v>
      </c>
      <c r="H598" s="132">
        <v>0.05</v>
      </c>
      <c r="I598" s="134">
        <v>15</v>
      </c>
      <c r="J598" s="133">
        <v>7.5</v>
      </c>
      <c r="K598" s="133">
        <v>0.3</v>
      </c>
      <c r="L598" s="134">
        <v>24</v>
      </c>
      <c r="M598" s="133">
        <v>16.5</v>
      </c>
      <c r="N598" s="133">
        <v>13.5</v>
      </c>
      <c r="O598" s="133">
        <v>3.3</v>
      </c>
    </row>
    <row r="599" spans="1:15" x14ac:dyDescent="0.3">
      <c r="A599" s="163"/>
      <c r="B599" s="158" t="s">
        <v>639</v>
      </c>
      <c r="C599" s="134">
        <v>200</v>
      </c>
      <c r="D599" s="134">
        <v>6</v>
      </c>
      <c r="E599" s="134">
        <v>2</v>
      </c>
      <c r="F599" s="134">
        <v>8</v>
      </c>
      <c r="G599" s="134">
        <v>80</v>
      </c>
      <c r="H599" s="132">
        <v>0.08</v>
      </c>
      <c r="I599" s="133">
        <v>1.4</v>
      </c>
      <c r="J599" s="135"/>
      <c r="K599" s="135"/>
      <c r="L599" s="134">
        <v>240</v>
      </c>
      <c r="M599" s="134">
        <v>180</v>
      </c>
      <c r="N599" s="134">
        <v>28</v>
      </c>
      <c r="O599" s="133">
        <v>0.2</v>
      </c>
    </row>
    <row r="600" spans="1:15" x14ac:dyDescent="0.3">
      <c r="A600" s="159" t="s">
        <v>786</v>
      </c>
      <c r="B600" s="160"/>
      <c r="C600" s="136">
        <v>350</v>
      </c>
      <c r="D600" s="132">
        <v>6.6</v>
      </c>
      <c r="E600" s="132">
        <v>2.6</v>
      </c>
      <c r="F600" s="132">
        <v>22.7</v>
      </c>
      <c r="G600" s="133">
        <v>150.5</v>
      </c>
      <c r="H600" s="132">
        <v>0.13</v>
      </c>
      <c r="I600" s="133">
        <v>16.399999999999999</v>
      </c>
      <c r="J600" s="133">
        <v>7.5</v>
      </c>
      <c r="K600" s="133">
        <v>0.3</v>
      </c>
      <c r="L600" s="134">
        <v>264</v>
      </c>
      <c r="M600" s="133">
        <v>196.5</v>
      </c>
      <c r="N600" s="133">
        <v>41.5</v>
      </c>
      <c r="O600" s="133">
        <v>3.5</v>
      </c>
    </row>
    <row r="601" spans="1:15" x14ac:dyDescent="0.3">
      <c r="A601" s="159" t="s">
        <v>45</v>
      </c>
      <c r="B601" s="160"/>
      <c r="C601" s="137">
        <v>1800</v>
      </c>
      <c r="D601" s="132">
        <v>68.8</v>
      </c>
      <c r="E601" s="132">
        <v>49.62</v>
      </c>
      <c r="F601" s="132">
        <v>162.68</v>
      </c>
      <c r="G601" s="132">
        <v>1393.81</v>
      </c>
      <c r="H601" s="132">
        <v>2.19</v>
      </c>
      <c r="I601" s="133">
        <v>162.6</v>
      </c>
      <c r="J601" s="132">
        <v>901.83</v>
      </c>
      <c r="K601" s="132">
        <v>10.47</v>
      </c>
      <c r="L601" s="132">
        <v>579.65</v>
      </c>
      <c r="M601" s="132">
        <v>1158.94</v>
      </c>
      <c r="N601" s="132">
        <v>310.16000000000003</v>
      </c>
      <c r="O601" s="132">
        <v>21.65</v>
      </c>
    </row>
  </sheetData>
  <mergeCells count="142">
    <mergeCell ref="L577:O577"/>
    <mergeCell ref="A577:A578"/>
    <mergeCell ref="B577:B578"/>
    <mergeCell ref="C577:C578"/>
    <mergeCell ref="D577:F577"/>
    <mergeCell ref="G577:G578"/>
    <mergeCell ref="H577:K577"/>
    <mergeCell ref="L516:O516"/>
    <mergeCell ref="A546:A547"/>
    <mergeCell ref="B546:B547"/>
    <mergeCell ref="C546:C547"/>
    <mergeCell ref="D546:F546"/>
    <mergeCell ref="G546:G547"/>
    <mergeCell ref="H546:K546"/>
    <mergeCell ref="L546:O546"/>
    <mergeCell ref="A516:A517"/>
    <mergeCell ref="B516:B517"/>
    <mergeCell ref="C516:C517"/>
    <mergeCell ref="D516:F516"/>
    <mergeCell ref="G516:G517"/>
    <mergeCell ref="H516:K516"/>
    <mergeCell ref="L457:O457"/>
    <mergeCell ref="A488:A489"/>
    <mergeCell ref="B488:B489"/>
    <mergeCell ref="C488:C489"/>
    <mergeCell ref="D488:F488"/>
    <mergeCell ref="G488:G489"/>
    <mergeCell ref="H488:K488"/>
    <mergeCell ref="L488:O488"/>
    <mergeCell ref="A457:A458"/>
    <mergeCell ref="B457:B458"/>
    <mergeCell ref="C457:C458"/>
    <mergeCell ref="D457:F457"/>
    <mergeCell ref="G457:G458"/>
    <mergeCell ref="H457:K457"/>
    <mergeCell ref="L396:O396"/>
    <mergeCell ref="A427:A428"/>
    <mergeCell ref="B427:B428"/>
    <mergeCell ref="C427:C428"/>
    <mergeCell ref="D427:F427"/>
    <mergeCell ref="G427:G428"/>
    <mergeCell ref="H427:K427"/>
    <mergeCell ref="L427:O427"/>
    <mergeCell ref="A396:A397"/>
    <mergeCell ref="B396:B397"/>
    <mergeCell ref="C396:C397"/>
    <mergeCell ref="D396:F396"/>
    <mergeCell ref="G396:G397"/>
    <mergeCell ref="H396:K396"/>
    <mergeCell ref="L338:O338"/>
    <mergeCell ref="A367:A368"/>
    <mergeCell ref="B367:B368"/>
    <mergeCell ref="C367:C368"/>
    <mergeCell ref="D367:F367"/>
    <mergeCell ref="G367:G368"/>
    <mergeCell ref="H367:K367"/>
    <mergeCell ref="L367:O367"/>
    <mergeCell ref="A338:A339"/>
    <mergeCell ref="B338:B339"/>
    <mergeCell ref="C338:C339"/>
    <mergeCell ref="D338:F338"/>
    <mergeCell ref="G338:G339"/>
    <mergeCell ref="H338:K338"/>
    <mergeCell ref="L278:O278"/>
    <mergeCell ref="A307:A308"/>
    <mergeCell ref="B307:B308"/>
    <mergeCell ref="C307:C308"/>
    <mergeCell ref="D307:F307"/>
    <mergeCell ref="G307:G308"/>
    <mergeCell ref="H307:K307"/>
    <mergeCell ref="L307:O307"/>
    <mergeCell ref="A278:A279"/>
    <mergeCell ref="B278:B279"/>
    <mergeCell ref="C278:C279"/>
    <mergeCell ref="D278:F278"/>
    <mergeCell ref="G278:G279"/>
    <mergeCell ref="H278:K278"/>
    <mergeCell ref="L217:O217"/>
    <mergeCell ref="A247:A248"/>
    <mergeCell ref="B247:B248"/>
    <mergeCell ref="C247:C248"/>
    <mergeCell ref="D247:F247"/>
    <mergeCell ref="G247:G248"/>
    <mergeCell ref="H247:K247"/>
    <mergeCell ref="L247:O247"/>
    <mergeCell ref="A217:A218"/>
    <mergeCell ref="B217:B218"/>
    <mergeCell ref="C217:C218"/>
    <mergeCell ref="D217:F217"/>
    <mergeCell ref="G217:G218"/>
    <mergeCell ref="H217:K217"/>
    <mergeCell ref="L158:O158"/>
    <mergeCell ref="A189:A190"/>
    <mergeCell ref="B189:B190"/>
    <mergeCell ref="C189:C190"/>
    <mergeCell ref="D189:F189"/>
    <mergeCell ref="G189:G190"/>
    <mergeCell ref="H189:K189"/>
    <mergeCell ref="L189:O189"/>
    <mergeCell ref="A158:A159"/>
    <mergeCell ref="B158:B159"/>
    <mergeCell ref="C158:C159"/>
    <mergeCell ref="D158:F158"/>
    <mergeCell ref="G158:G159"/>
    <mergeCell ref="H158:K158"/>
    <mergeCell ref="L99:O99"/>
    <mergeCell ref="A130:A131"/>
    <mergeCell ref="B130:B131"/>
    <mergeCell ref="C130:C131"/>
    <mergeCell ref="D130:F130"/>
    <mergeCell ref="G130:G131"/>
    <mergeCell ref="H130:K130"/>
    <mergeCell ref="L130:O130"/>
    <mergeCell ref="A99:A100"/>
    <mergeCell ref="B99:B100"/>
    <mergeCell ref="C99:C100"/>
    <mergeCell ref="D99:F99"/>
    <mergeCell ref="G99:G100"/>
    <mergeCell ref="H99:K99"/>
    <mergeCell ref="L40:O40"/>
    <mergeCell ref="A69:A70"/>
    <mergeCell ref="B69:B70"/>
    <mergeCell ref="C69:C70"/>
    <mergeCell ref="D69:F69"/>
    <mergeCell ref="G69:G70"/>
    <mergeCell ref="H69:K69"/>
    <mergeCell ref="L69:O69"/>
    <mergeCell ref="A40:A41"/>
    <mergeCell ref="B40:B41"/>
    <mergeCell ref="C40:C41"/>
    <mergeCell ref="D40:F40"/>
    <mergeCell ref="G40:G41"/>
    <mergeCell ref="H40:K40"/>
    <mergeCell ref="F1:O3"/>
    <mergeCell ref="A4:O4"/>
    <mergeCell ref="A9:A10"/>
    <mergeCell ref="B9:B10"/>
    <mergeCell ref="C9:C10"/>
    <mergeCell ref="D9:F9"/>
    <mergeCell ref="G9:G10"/>
    <mergeCell ref="H9:K9"/>
    <mergeCell ref="L9:O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9" manualBreakCount="19">
    <brk id="35" max="14" man="1"/>
    <brk id="64" max="14" man="1"/>
    <brk id="94" max="14" man="1"/>
    <brk id="125" max="14" man="1"/>
    <brk id="153" max="14" man="1"/>
    <brk id="184" max="14" man="1"/>
    <brk id="213" max="14" man="1"/>
    <brk id="242" max="14" man="1"/>
    <brk id="273" max="14" man="1"/>
    <brk id="302" max="14" man="1"/>
    <brk id="333" max="14" man="1"/>
    <brk id="362" max="14" man="1"/>
    <brk id="391" max="14" man="1"/>
    <brk id="422" max="14" man="1"/>
    <brk id="452" max="14" man="1"/>
    <brk id="483" max="14" man="1"/>
    <brk id="511" max="14" man="1"/>
    <brk id="541" max="14" man="1"/>
    <brk id="572" max="14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23"/>
  <sheetViews>
    <sheetView view="pageBreakPreview" zoomScale="60" zoomScaleNormal="100" workbookViewId="0">
      <selection activeCell="I15" sqref="I15"/>
    </sheetView>
  </sheetViews>
  <sheetFormatPr defaultColWidth="10.6640625" defaultRowHeight="16.5" x14ac:dyDescent="0.3"/>
  <cols>
    <col min="1" max="2" width="9.33203125" style="70" customWidth="1"/>
    <col min="3" max="3" width="45.33203125" style="70" customWidth="1"/>
    <col min="4" max="7" width="9.33203125" style="70" customWidth="1"/>
    <col min="8" max="8" width="11.33203125" style="70" customWidth="1"/>
    <col min="9" max="9" width="12.83203125" style="70" customWidth="1"/>
    <col min="10" max="10" width="9.33203125" style="70" customWidth="1"/>
    <col min="11" max="11" width="12.1640625" style="70" customWidth="1"/>
    <col min="12" max="12" width="14" style="70" customWidth="1"/>
    <col min="13" max="13" width="9.33203125" style="70" customWidth="1"/>
    <col min="14" max="14" width="12" style="70" customWidth="1"/>
    <col min="15" max="15" width="11.33203125" style="70" customWidth="1"/>
    <col min="16" max="16" width="11.5" style="70" customWidth="1"/>
    <col min="17" max="1020" width="9.33203125" style="70" customWidth="1"/>
    <col min="1021" max="16384" width="10.6640625" style="70"/>
  </cols>
  <sheetData>
    <row r="1" spans="1:17" x14ac:dyDescent="0.3">
      <c r="Q1" s="69" t="s">
        <v>796</v>
      </c>
    </row>
    <row r="2" spans="1:17" ht="39" customHeight="1" x14ac:dyDescent="0.3">
      <c r="A2" s="245" t="s">
        <v>806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4" spans="1:17" ht="16.5" customHeight="1" x14ac:dyDescent="0.3">
      <c r="A4" s="247"/>
      <c r="B4" s="247"/>
      <c r="C4" s="247"/>
      <c r="D4" s="247" t="s">
        <v>25</v>
      </c>
      <c r="E4" s="247" t="s">
        <v>213</v>
      </c>
      <c r="F4" s="247" t="s">
        <v>26</v>
      </c>
      <c r="G4" s="247"/>
      <c r="H4" s="247"/>
      <c r="I4" s="247" t="s">
        <v>27</v>
      </c>
      <c r="J4" s="247" t="s">
        <v>28</v>
      </c>
      <c r="K4" s="247"/>
      <c r="L4" s="247"/>
      <c r="M4" s="247"/>
      <c r="N4" s="247" t="s">
        <v>29</v>
      </c>
      <c r="O4" s="247"/>
      <c r="P4" s="247"/>
      <c r="Q4" s="247"/>
    </row>
    <row r="5" spans="1:17" x14ac:dyDescent="0.3">
      <c r="A5" s="247"/>
      <c r="B5" s="247"/>
      <c r="C5" s="247"/>
      <c r="D5" s="247"/>
      <c r="E5" s="247"/>
      <c r="F5" s="88" t="s">
        <v>30</v>
      </c>
      <c r="G5" s="88" t="s">
        <v>31</v>
      </c>
      <c r="H5" s="88" t="s">
        <v>32</v>
      </c>
      <c r="I5" s="247"/>
      <c r="J5" s="88" t="s">
        <v>33</v>
      </c>
      <c r="K5" s="88" t="s">
        <v>34</v>
      </c>
      <c r="L5" s="88" t="s">
        <v>35</v>
      </c>
      <c r="M5" s="88" t="s">
        <v>36</v>
      </c>
      <c r="N5" s="88" t="s">
        <v>37</v>
      </c>
      <c r="O5" s="88" t="s">
        <v>38</v>
      </c>
      <c r="P5" s="88" t="s">
        <v>39</v>
      </c>
      <c r="Q5" s="88" t="s">
        <v>40</v>
      </c>
    </row>
    <row r="6" spans="1:17" x14ac:dyDescent="0.3">
      <c r="A6" s="249" t="s">
        <v>791</v>
      </c>
      <c r="B6" s="249"/>
      <c r="C6" s="249"/>
      <c r="D6" s="176">
        <v>496</v>
      </c>
      <c r="E6" s="177">
        <f>H6/12</f>
        <v>4.3875000000000002</v>
      </c>
      <c r="F6" s="181">
        <v>26.11</v>
      </c>
      <c r="G6" s="183">
        <v>14.87</v>
      </c>
      <c r="H6" s="183">
        <v>52.65</v>
      </c>
      <c r="I6" s="183">
        <v>450.62</v>
      </c>
      <c r="J6" s="183">
        <v>0.42</v>
      </c>
      <c r="K6" s="183">
        <v>25.55</v>
      </c>
      <c r="L6" s="183">
        <v>441.6</v>
      </c>
      <c r="M6" s="183">
        <v>2.71</v>
      </c>
      <c r="N6" s="183">
        <v>240.03</v>
      </c>
      <c r="O6" s="183">
        <v>432.25</v>
      </c>
      <c r="P6" s="183">
        <v>105.12</v>
      </c>
      <c r="Q6" s="183">
        <v>5.41</v>
      </c>
    </row>
    <row r="7" spans="1:17" x14ac:dyDescent="0.3">
      <c r="A7" s="249" t="s">
        <v>263</v>
      </c>
      <c r="B7" s="249"/>
      <c r="C7" s="249"/>
      <c r="D7" s="178"/>
      <c r="E7" s="179"/>
      <c r="F7" s="182">
        <v>26</v>
      </c>
      <c r="G7" s="184">
        <v>22</v>
      </c>
      <c r="H7" s="184">
        <v>21</v>
      </c>
      <c r="I7" s="184">
        <v>23</v>
      </c>
      <c r="J7" s="184">
        <v>35</v>
      </c>
      <c r="K7" s="184">
        <v>43</v>
      </c>
      <c r="L7" s="184">
        <v>63</v>
      </c>
      <c r="M7" s="184">
        <v>27</v>
      </c>
      <c r="N7" s="184">
        <v>22</v>
      </c>
      <c r="O7" s="184">
        <v>39</v>
      </c>
      <c r="P7" s="184">
        <v>42</v>
      </c>
      <c r="Q7" s="184">
        <v>45</v>
      </c>
    </row>
    <row r="8" spans="1:17" x14ac:dyDescent="0.3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</row>
    <row r="9" spans="1:17" x14ac:dyDescent="0.3">
      <c r="A9" s="249" t="s">
        <v>792</v>
      </c>
      <c r="B9" s="249"/>
      <c r="C9" s="249"/>
      <c r="D9" s="176">
        <v>170</v>
      </c>
      <c r="E9" s="177">
        <f t="shared" ref="E9" si="0">H9/12</f>
        <v>1.9133333333333333</v>
      </c>
      <c r="F9" s="92">
        <v>2.1</v>
      </c>
      <c r="G9" s="92">
        <v>4.32</v>
      </c>
      <c r="H9" s="92">
        <v>22.96</v>
      </c>
      <c r="I9" s="92">
        <v>144.02000000000001</v>
      </c>
      <c r="J9" s="92">
        <v>0.08</v>
      </c>
      <c r="K9" s="92">
        <v>15.84</v>
      </c>
      <c r="L9" s="92">
        <v>49.49</v>
      </c>
      <c r="M9" s="92">
        <v>0.97</v>
      </c>
      <c r="N9" s="92">
        <v>46.14</v>
      </c>
      <c r="O9" s="92">
        <v>52.45</v>
      </c>
      <c r="P9" s="92">
        <v>35.19</v>
      </c>
      <c r="Q9" s="92">
        <v>3.85</v>
      </c>
    </row>
    <row r="10" spans="1:17" x14ac:dyDescent="0.3">
      <c r="A10" s="249" t="s">
        <v>263</v>
      </c>
      <c r="B10" s="249"/>
      <c r="C10" s="249"/>
      <c r="D10" s="178"/>
      <c r="E10" s="179"/>
      <c r="F10" s="93">
        <v>2</v>
      </c>
      <c r="G10" s="93">
        <v>6</v>
      </c>
      <c r="H10" s="93">
        <v>9</v>
      </c>
      <c r="I10" s="93">
        <v>7</v>
      </c>
      <c r="J10" s="93">
        <v>7</v>
      </c>
      <c r="K10" s="93">
        <v>26</v>
      </c>
      <c r="L10" s="93">
        <v>7</v>
      </c>
      <c r="M10" s="93">
        <v>10</v>
      </c>
      <c r="N10" s="93">
        <v>4</v>
      </c>
      <c r="O10" s="93">
        <v>5</v>
      </c>
      <c r="P10" s="93">
        <v>14</v>
      </c>
      <c r="Q10" s="93">
        <v>32</v>
      </c>
    </row>
    <row r="11" spans="1:17" x14ac:dyDescent="0.3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</row>
    <row r="12" spans="1:17" x14ac:dyDescent="0.3">
      <c r="A12" s="249" t="s">
        <v>793</v>
      </c>
      <c r="B12" s="249"/>
      <c r="C12" s="249"/>
      <c r="D12" s="173">
        <v>781</v>
      </c>
      <c r="E12" s="177">
        <f t="shared" ref="E12" si="1">H12/12</f>
        <v>6.5141666666666671</v>
      </c>
      <c r="F12" s="183">
        <v>33.07</v>
      </c>
      <c r="G12" s="183">
        <v>23.06</v>
      </c>
      <c r="H12" s="183">
        <v>78.17</v>
      </c>
      <c r="I12" s="183">
        <v>656.28</v>
      </c>
      <c r="J12" s="183">
        <v>0.8</v>
      </c>
      <c r="K12" s="183">
        <v>92.36</v>
      </c>
      <c r="L12" s="183">
        <v>869.59</v>
      </c>
      <c r="M12" s="183">
        <v>6.27</v>
      </c>
      <c r="N12" s="183">
        <v>112.89</v>
      </c>
      <c r="O12" s="183">
        <v>494.43</v>
      </c>
      <c r="P12" s="183">
        <v>146.15</v>
      </c>
      <c r="Q12" s="183">
        <v>8.07</v>
      </c>
    </row>
    <row r="13" spans="1:17" x14ac:dyDescent="0.3">
      <c r="A13" s="249" t="s">
        <v>263</v>
      </c>
      <c r="B13" s="249"/>
      <c r="C13" s="249"/>
      <c r="D13" s="178"/>
      <c r="E13" s="179"/>
      <c r="F13" s="184">
        <v>33</v>
      </c>
      <c r="G13" s="184">
        <v>34</v>
      </c>
      <c r="H13" s="184">
        <v>31</v>
      </c>
      <c r="I13" s="184">
        <v>33</v>
      </c>
      <c r="J13" s="184">
        <v>67</v>
      </c>
      <c r="K13" s="184">
        <v>154</v>
      </c>
      <c r="L13" s="184">
        <v>124</v>
      </c>
      <c r="M13" s="184">
        <v>63</v>
      </c>
      <c r="N13" s="184">
        <v>10</v>
      </c>
      <c r="O13" s="184">
        <v>45</v>
      </c>
      <c r="P13" s="184">
        <v>58</v>
      </c>
      <c r="Q13" s="184">
        <v>67</v>
      </c>
    </row>
    <row r="14" spans="1:17" x14ac:dyDescent="0.3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</row>
    <row r="15" spans="1:17" x14ac:dyDescent="0.3">
      <c r="A15" s="249" t="s">
        <v>794</v>
      </c>
      <c r="B15" s="249"/>
      <c r="C15" s="249"/>
      <c r="D15" s="176">
        <v>350</v>
      </c>
      <c r="E15" s="177">
        <f t="shared" ref="E15" si="2">H15/12</f>
        <v>1.8916666666666666</v>
      </c>
      <c r="F15" s="92">
        <v>6.6</v>
      </c>
      <c r="G15" s="92">
        <v>2.6</v>
      </c>
      <c r="H15" s="92">
        <v>22.7</v>
      </c>
      <c r="I15" s="92">
        <v>150.5</v>
      </c>
      <c r="J15" s="92">
        <v>0.13</v>
      </c>
      <c r="K15" s="92">
        <v>16.399999999999999</v>
      </c>
      <c r="L15" s="92">
        <v>7.5</v>
      </c>
      <c r="M15" s="92">
        <v>0.3</v>
      </c>
      <c r="N15" s="92">
        <v>264</v>
      </c>
      <c r="O15" s="92">
        <v>196.5</v>
      </c>
      <c r="P15" s="92">
        <v>41.5</v>
      </c>
      <c r="Q15" s="92">
        <v>3.5</v>
      </c>
    </row>
    <row r="16" spans="1:17" x14ac:dyDescent="0.3">
      <c r="A16" s="249" t="s">
        <v>263</v>
      </c>
      <c r="B16" s="249"/>
      <c r="C16" s="249"/>
      <c r="D16" s="178"/>
      <c r="E16" s="179"/>
      <c r="F16" s="93">
        <v>7</v>
      </c>
      <c r="G16" s="93">
        <v>4</v>
      </c>
      <c r="H16" s="93">
        <v>9</v>
      </c>
      <c r="I16" s="93">
        <v>8</v>
      </c>
      <c r="J16" s="93">
        <v>11</v>
      </c>
      <c r="K16" s="93">
        <v>27</v>
      </c>
      <c r="L16" s="93">
        <v>1</v>
      </c>
      <c r="M16" s="93">
        <v>3</v>
      </c>
      <c r="N16" s="93">
        <v>24</v>
      </c>
      <c r="O16" s="93">
        <v>18</v>
      </c>
      <c r="P16" s="93">
        <v>17</v>
      </c>
      <c r="Q16" s="93">
        <v>29</v>
      </c>
    </row>
    <row r="17" spans="1:17" x14ac:dyDescent="0.3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x14ac:dyDescent="0.3">
      <c r="A18" s="249" t="s">
        <v>795</v>
      </c>
      <c r="B18" s="249"/>
      <c r="C18" s="249"/>
      <c r="D18" s="174">
        <v>1797</v>
      </c>
      <c r="E18" s="177">
        <f t="shared" ref="E18" si="3">H18/12</f>
        <v>14.666666666666666</v>
      </c>
      <c r="F18" s="185">
        <v>68</v>
      </c>
      <c r="G18" s="185">
        <v>45</v>
      </c>
      <c r="H18" s="185">
        <v>176</v>
      </c>
      <c r="I18" s="186">
        <v>1401</v>
      </c>
      <c r="J18" s="185">
        <v>1</v>
      </c>
      <c r="K18" s="185">
        <v>150</v>
      </c>
      <c r="L18" s="186">
        <v>1368</v>
      </c>
      <c r="M18" s="185">
        <v>10</v>
      </c>
      <c r="N18" s="185">
        <v>663</v>
      </c>
      <c r="O18" s="186">
        <v>1176</v>
      </c>
      <c r="P18" s="185">
        <v>328</v>
      </c>
      <c r="Q18" s="185">
        <v>21</v>
      </c>
    </row>
    <row r="19" spans="1:17" x14ac:dyDescent="0.3">
      <c r="A19" s="249" t="s">
        <v>263</v>
      </c>
      <c r="B19" s="249"/>
      <c r="C19" s="249"/>
      <c r="D19" s="179"/>
      <c r="E19" s="179"/>
      <c r="F19" s="184">
        <v>68</v>
      </c>
      <c r="G19" s="184">
        <v>67</v>
      </c>
      <c r="H19" s="184">
        <v>71</v>
      </c>
      <c r="I19" s="184">
        <v>70</v>
      </c>
      <c r="J19" s="187">
        <v>1.19</v>
      </c>
      <c r="K19" s="187">
        <v>2.5</v>
      </c>
      <c r="L19" s="187">
        <v>1.95</v>
      </c>
      <c r="M19" s="187">
        <v>1.03</v>
      </c>
      <c r="N19" s="187">
        <v>0.6</v>
      </c>
      <c r="O19" s="187">
        <v>1.07</v>
      </c>
      <c r="P19" s="187">
        <v>1.31</v>
      </c>
      <c r="Q19" s="187">
        <v>1.74</v>
      </c>
    </row>
    <row r="20" spans="1:17" x14ac:dyDescent="0.3">
      <c r="A20" s="249" t="s">
        <v>782</v>
      </c>
      <c r="B20" s="249"/>
      <c r="C20" s="249"/>
      <c r="D20" s="179"/>
      <c r="E20" s="179"/>
      <c r="F20" s="95">
        <v>100</v>
      </c>
      <c r="G20" s="95">
        <v>67</v>
      </c>
      <c r="H20" s="95">
        <v>250</v>
      </c>
      <c r="I20" s="96">
        <v>2000</v>
      </c>
      <c r="J20" s="95">
        <v>1</v>
      </c>
      <c r="K20" s="95">
        <v>60</v>
      </c>
      <c r="L20" s="95">
        <v>700</v>
      </c>
      <c r="M20" s="95">
        <v>10</v>
      </c>
      <c r="N20" s="96">
        <v>1100</v>
      </c>
      <c r="O20" s="96">
        <v>1100</v>
      </c>
      <c r="P20" s="95">
        <v>250</v>
      </c>
      <c r="Q20" s="95">
        <v>12</v>
      </c>
    </row>
    <row r="23" spans="1:17" x14ac:dyDescent="0.3">
      <c r="F23" s="71"/>
      <c r="G23" s="71"/>
      <c r="H23" s="71"/>
      <c r="I23" s="71"/>
    </row>
  </sheetData>
  <mergeCells count="23">
    <mergeCell ref="A20:C20"/>
    <mergeCell ref="A19:C19"/>
    <mergeCell ref="A15:C15"/>
    <mergeCell ref="A16:C16"/>
    <mergeCell ref="A17:Q17"/>
    <mergeCell ref="A18:C18"/>
    <mergeCell ref="A14:Q14"/>
    <mergeCell ref="A6:C6"/>
    <mergeCell ref="A7:C7"/>
    <mergeCell ref="A8:Q8"/>
    <mergeCell ref="A9:C9"/>
    <mergeCell ref="A10:C10"/>
    <mergeCell ref="A11:Q11"/>
    <mergeCell ref="A12:C12"/>
    <mergeCell ref="A13:C13"/>
    <mergeCell ref="A2:Q2"/>
    <mergeCell ref="A4:C5"/>
    <mergeCell ref="D4:D5"/>
    <mergeCell ref="E4:E5"/>
    <mergeCell ref="F4:H4"/>
    <mergeCell ref="I4:I5"/>
    <mergeCell ref="J4:M4"/>
    <mergeCell ref="N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K179"/>
  <sheetViews>
    <sheetView view="pageBreakPreview" topLeftCell="A133" zoomScale="60" zoomScaleNormal="100" workbookViewId="0">
      <selection activeCell="A25" sqref="A25:C25"/>
    </sheetView>
  </sheetViews>
  <sheetFormatPr defaultColWidth="9.33203125" defaultRowHeight="16.5" x14ac:dyDescent="0.3"/>
  <cols>
    <col min="1" max="1" width="6" style="72" customWidth="1"/>
    <col min="2" max="2" width="16.6640625" style="72" customWidth="1"/>
    <col min="3" max="3" width="7.1640625" style="72" customWidth="1"/>
    <col min="4" max="4" width="13.6640625" style="72" customWidth="1"/>
    <col min="5" max="5" width="10.5" style="72" customWidth="1"/>
    <col min="6" max="6" width="8.6640625" style="72" customWidth="1"/>
    <col min="7" max="7" width="11" style="72" customWidth="1"/>
    <col min="8" max="8" width="17" style="72" customWidth="1"/>
    <col min="9" max="9" width="5.6640625" style="72" customWidth="1"/>
    <col min="10" max="10" width="8" style="73" customWidth="1"/>
    <col min="11" max="11" width="6.6640625" style="73" customWidth="1"/>
    <col min="12" max="13" width="6.83203125" style="73" customWidth="1"/>
    <col min="14" max="14" width="5.6640625" style="73" customWidth="1"/>
    <col min="15" max="16" width="9" style="73" bestFit="1" customWidth="1"/>
    <col min="17" max="17" width="9.5" style="73" customWidth="1"/>
    <col min="18" max="1025" width="10.5" style="83" customWidth="1"/>
    <col min="1026" max="16384" width="9.33203125" style="67"/>
  </cols>
  <sheetData>
    <row r="1" spans="1:17" s="67" customFormat="1" x14ac:dyDescent="0.3">
      <c r="A1" s="72"/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3"/>
      <c r="N1" s="73"/>
      <c r="O1" s="73"/>
      <c r="P1" s="73"/>
      <c r="Q1" s="100" t="s">
        <v>797</v>
      </c>
    </row>
    <row r="2" spans="1:17" s="67" customFormat="1" ht="45" customHeight="1" x14ac:dyDescent="0.3">
      <c r="A2" s="252" t="s">
        <v>805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7" s="67" customFormat="1" x14ac:dyDescent="0.3">
      <c r="A3" s="72"/>
      <c r="B3" s="72"/>
      <c r="C3" s="72"/>
      <c r="D3" s="72"/>
      <c r="E3" s="72"/>
      <c r="F3" s="72"/>
      <c r="G3" s="72"/>
      <c r="H3" s="72"/>
      <c r="I3" s="72"/>
      <c r="J3" s="73"/>
      <c r="K3" s="73"/>
      <c r="L3" s="73"/>
      <c r="M3" s="73"/>
      <c r="N3" s="73"/>
      <c r="O3" s="73"/>
      <c r="P3" s="73"/>
      <c r="Q3" s="73"/>
    </row>
    <row r="4" spans="1:17" s="67" customFormat="1" x14ac:dyDescent="0.3">
      <c r="A4" s="254" t="s">
        <v>782</v>
      </c>
      <c r="B4" s="254"/>
      <c r="C4" s="254"/>
      <c r="D4" s="89"/>
      <c r="E4" s="75">
        <v>100</v>
      </c>
      <c r="F4" s="75">
        <v>67</v>
      </c>
      <c r="G4" s="75">
        <v>250</v>
      </c>
      <c r="H4" s="76">
        <v>2000</v>
      </c>
      <c r="I4" s="72"/>
      <c r="J4" s="73"/>
      <c r="K4" s="73"/>
      <c r="L4" s="73"/>
      <c r="M4" s="73"/>
      <c r="N4" s="73"/>
      <c r="O4" s="73"/>
      <c r="P4" s="73"/>
      <c r="Q4" s="73"/>
    </row>
    <row r="5" spans="1:17" s="67" customFormat="1" x14ac:dyDescent="0.3">
      <c r="A5" s="72"/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73"/>
      <c r="P5" s="73"/>
      <c r="Q5" s="73"/>
    </row>
    <row r="6" spans="1:17" s="67" customFormat="1" x14ac:dyDescent="0.3">
      <c r="A6" s="255" t="s">
        <v>41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</row>
    <row r="7" spans="1:17" s="67" customFormat="1" x14ac:dyDescent="0.3">
      <c r="A7" s="256" t="s">
        <v>51</v>
      </c>
      <c r="B7" s="256"/>
      <c r="C7" s="256"/>
      <c r="D7" s="256" t="s">
        <v>214</v>
      </c>
      <c r="E7" s="261" t="s">
        <v>26</v>
      </c>
      <c r="F7" s="261"/>
      <c r="G7" s="261"/>
      <c r="H7" s="256" t="s">
        <v>52</v>
      </c>
      <c r="J7" s="262" t="s">
        <v>53</v>
      </c>
      <c r="K7" s="262"/>
      <c r="L7" s="262"/>
      <c r="M7" s="262"/>
      <c r="N7" s="74"/>
      <c r="O7" s="262" t="s">
        <v>54</v>
      </c>
      <c r="P7" s="262"/>
      <c r="Q7" s="262"/>
    </row>
    <row r="8" spans="1:17" s="67" customFormat="1" x14ac:dyDescent="0.3">
      <c r="A8" s="257"/>
      <c r="B8" s="258"/>
      <c r="C8" s="259"/>
      <c r="D8" s="260"/>
      <c r="E8" s="90" t="s">
        <v>30</v>
      </c>
      <c r="F8" s="90" t="s">
        <v>31</v>
      </c>
      <c r="G8" s="90" t="s">
        <v>32</v>
      </c>
      <c r="H8" s="260"/>
      <c r="J8" s="91" t="s">
        <v>30</v>
      </c>
      <c r="K8" s="91" t="s">
        <v>31</v>
      </c>
      <c r="L8" s="91" t="s">
        <v>32</v>
      </c>
      <c r="M8" s="91" t="s">
        <v>55</v>
      </c>
      <c r="N8" s="74"/>
      <c r="O8" s="91" t="s">
        <v>30</v>
      </c>
      <c r="P8" s="91" t="s">
        <v>31</v>
      </c>
      <c r="Q8" s="91" t="s">
        <v>32</v>
      </c>
    </row>
    <row r="9" spans="1:17" s="67" customFormat="1" x14ac:dyDescent="0.3">
      <c r="A9" s="251" t="s">
        <v>1</v>
      </c>
      <c r="B9" s="251"/>
      <c r="C9" s="251"/>
      <c r="D9" s="77">
        <f>G9/12</f>
        <v>4.440833333333333</v>
      </c>
      <c r="E9" s="78">
        <v>19.760000000000002</v>
      </c>
      <c r="F9" s="78">
        <v>16.05</v>
      </c>
      <c r="G9" s="78">
        <v>53.29</v>
      </c>
      <c r="H9" s="78">
        <v>440.5</v>
      </c>
      <c r="I9" s="79"/>
      <c r="J9" s="86">
        <v>0.2</v>
      </c>
      <c r="K9" s="86">
        <v>0.24</v>
      </c>
      <c r="L9" s="86">
        <v>0.21</v>
      </c>
      <c r="M9" s="86">
        <v>0.22</v>
      </c>
      <c r="N9" s="87"/>
      <c r="O9" s="180">
        <v>0.18</v>
      </c>
      <c r="P9" s="180">
        <v>0.33</v>
      </c>
      <c r="Q9" s="180">
        <v>0.48</v>
      </c>
    </row>
    <row r="10" spans="1:17" s="67" customFormat="1" x14ac:dyDescent="0.3">
      <c r="A10" s="251" t="s">
        <v>2</v>
      </c>
      <c r="B10" s="251"/>
      <c r="C10" s="251"/>
      <c r="D10" s="77">
        <f t="shared" ref="D10:D29" si="0">G10/12</f>
        <v>3.7358333333333333</v>
      </c>
      <c r="E10" s="78">
        <v>36.19</v>
      </c>
      <c r="F10" s="80">
        <v>12.6</v>
      </c>
      <c r="G10" s="78">
        <v>44.83</v>
      </c>
      <c r="H10" s="78">
        <v>445.73</v>
      </c>
      <c r="I10" s="79"/>
      <c r="J10" s="86">
        <v>0.36</v>
      </c>
      <c r="K10" s="86">
        <v>0.19</v>
      </c>
      <c r="L10" s="86">
        <v>0.18</v>
      </c>
      <c r="M10" s="86">
        <v>0.22</v>
      </c>
      <c r="N10" s="87"/>
      <c r="O10" s="180">
        <v>0.32</v>
      </c>
      <c r="P10" s="180">
        <v>0.25</v>
      </c>
      <c r="Q10" s="180">
        <v>0.4</v>
      </c>
    </row>
    <row r="11" spans="1:17" s="67" customFormat="1" x14ac:dyDescent="0.3">
      <c r="A11" s="251" t="s">
        <v>3</v>
      </c>
      <c r="B11" s="251"/>
      <c r="C11" s="251"/>
      <c r="D11" s="77">
        <f t="shared" si="0"/>
        <v>3.7124999999999999</v>
      </c>
      <c r="E11" s="78">
        <v>23.3</v>
      </c>
      <c r="F11" s="78">
        <v>15.14</v>
      </c>
      <c r="G11" s="80">
        <v>44.55</v>
      </c>
      <c r="H11" s="78">
        <v>411.03</v>
      </c>
      <c r="I11" s="79"/>
      <c r="J11" s="86">
        <v>0.23</v>
      </c>
      <c r="K11" s="86">
        <v>0.23</v>
      </c>
      <c r="L11" s="86">
        <v>0.18</v>
      </c>
      <c r="M11" s="86">
        <v>0.21</v>
      </c>
      <c r="N11" s="87"/>
      <c r="O11" s="180">
        <v>0.23</v>
      </c>
      <c r="P11" s="180">
        <v>0.33</v>
      </c>
      <c r="Q11" s="180">
        <v>0.43</v>
      </c>
    </row>
    <row r="12" spans="1:17" s="67" customFormat="1" x14ac:dyDescent="0.3">
      <c r="A12" s="251" t="s">
        <v>4</v>
      </c>
      <c r="B12" s="251"/>
      <c r="C12" s="251"/>
      <c r="D12" s="77">
        <f t="shared" si="0"/>
        <v>5.0008333333333335</v>
      </c>
      <c r="E12" s="78">
        <v>20.22</v>
      </c>
      <c r="F12" s="78">
        <v>15.01</v>
      </c>
      <c r="G12" s="78">
        <v>60.01</v>
      </c>
      <c r="H12" s="78">
        <v>460.04</v>
      </c>
      <c r="I12" s="79"/>
      <c r="J12" s="86">
        <v>0.2</v>
      </c>
      <c r="K12" s="86">
        <v>0.22</v>
      </c>
      <c r="L12" s="86">
        <v>0.24</v>
      </c>
      <c r="M12" s="86">
        <v>0.23</v>
      </c>
      <c r="N12" s="87"/>
      <c r="O12" s="180">
        <v>0.18</v>
      </c>
      <c r="P12" s="180">
        <v>0.28999999999999998</v>
      </c>
      <c r="Q12" s="180">
        <v>0.52</v>
      </c>
    </row>
    <row r="13" spans="1:17" s="67" customFormat="1" x14ac:dyDescent="0.3">
      <c r="A13" s="251" t="s">
        <v>5</v>
      </c>
      <c r="B13" s="251"/>
      <c r="C13" s="251"/>
      <c r="D13" s="77">
        <f t="shared" si="0"/>
        <v>4.4958333333333336</v>
      </c>
      <c r="E13" s="78">
        <v>29.72</v>
      </c>
      <c r="F13" s="78">
        <v>14.85</v>
      </c>
      <c r="G13" s="78">
        <v>53.95</v>
      </c>
      <c r="H13" s="78">
        <v>446.43</v>
      </c>
      <c r="I13" s="79"/>
      <c r="J13" s="86">
        <v>0.3</v>
      </c>
      <c r="K13" s="86">
        <v>0.22</v>
      </c>
      <c r="L13" s="86">
        <v>0.22</v>
      </c>
      <c r="M13" s="86">
        <v>0.22</v>
      </c>
      <c r="N13" s="87"/>
      <c r="O13" s="180">
        <v>0.27</v>
      </c>
      <c r="P13" s="180">
        <v>0.3</v>
      </c>
      <c r="Q13" s="180">
        <v>0.48</v>
      </c>
    </row>
    <row r="14" spans="1:17" s="67" customFormat="1" x14ac:dyDescent="0.3">
      <c r="A14" s="251" t="s">
        <v>6</v>
      </c>
      <c r="B14" s="251"/>
      <c r="C14" s="251"/>
      <c r="D14" s="77">
        <f t="shared" si="0"/>
        <v>4.6591666666666667</v>
      </c>
      <c r="E14" s="78">
        <v>19.809999999999999</v>
      </c>
      <c r="F14" s="80">
        <v>16.12</v>
      </c>
      <c r="G14" s="78">
        <v>55.91</v>
      </c>
      <c r="H14" s="78">
        <v>451.42</v>
      </c>
      <c r="I14" s="79"/>
      <c r="J14" s="86">
        <v>0.2</v>
      </c>
      <c r="K14" s="86">
        <v>0.24</v>
      </c>
      <c r="L14" s="86">
        <v>0.22</v>
      </c>
      <c r="M14" s="86">
        <v>0.23</v>
      </c>
      <c r="N14" s="87"/>
      <c r="O14" s="180">
        <v>0.18</v>
      </c>
      <c r="P14" s="180">
        <v>0.32</v>
      </c>
      <c r="Q14" s="180">
        <v>0.5</v>
      </c>
    </row>
    <row r="15" spans="1:17" s="67" customFormat="1" x14ac:dyDescent="0.3">
      <c r="A15" s="251" t="s">
        <v>7</v>
      </c>
      <c r="B15" s="251"/>
      <c r="C15" s="251"/>
      <c r="D15" s="77">
        <f t="shared" si="0"/>
        <v>3.8574999999999999</v>
      </c>
      <c r="E15" s="78">
        <v>34.04</v>
      </c>
      <c r="F15" s="78">
        <v>13.61</v>
      </c>
      <c r="G15" s="78">
        <v>46.29</v>
      </c>
      <c r="H15" s="78">
        <v>451.77</v>
      </c>
      <c r="I15" s="79"/>
      <c r="J15" s="86">
        <v>0.34</v>
      </c>
      <c r="K15" s="86">
        <v>0.2</v>
      </c>
      <c r="L15" s="86">
        <v>0.19</v>
      </c>
      <c r="M15" s="86">
        <v>0.23</v>
      </c>
      <c r="N15" s="87"/>
      <c r="O15" s="180">
        <v>0.3</v>
      </c>
      <c r="P15" s="180">
        <v>0.27</v>
      </c>
      <c r="Q15" s="180">
        <v>0.41</v>
      </c>
    </row>
    <row r="16" spans="1:17" s="67" customFormat="1" x14ac:dyDescent="0.3">
      <c r="A16" s="251" t="s">
        <v>8</v>
      </c>
      <c r="B16" s="251"/>
      <c r="C16" s="251"/>
      <c r="D16" s="77">
        <f t="shared" si="0"/>
        <v>5.3458333333333341</v>
      </c>
      <c r="E16" s="78">
        <v>25.61</v>
      </c>
      <c r="F16" s="78">
        <v>14.88</v>
      </c>
      <c r="G16" s="78">
        <v>64.150000000000006</v>
      </c>
      <c r="H16" s="78">
        <v>496.67</v>
      </c>
      <c r="I16" s="79"/>
      <c r="J16" s="86">
        <v>0.26</v>
      </c>
      <c r="K16" s="86">
        <v>0.22</v>
      </c>
      <c r="L16" s="86">
        <v>0.26</v>
      </c>
      <c r="M16" s="86">
        <v>0.25</v>
      </c>
      <c r="N16" s="87"/>
      <c r="O16" s="180">
        <v>0.21</v>
      </c>
      <c r="P16" s="180">
        <v>0.27</v>
      </c>
      <c r="Q16" s="180">
        <v>0.52</v>
      </c>
    </row>
    <row r="17" spans="1:17" s="67" customFormat="1" x14ac:dyDescent="0.3">
      <c r="A17" s="251" t="s">
        <v>9</v>
      </c>
      <c r="B17" s="251"/>
      <c r="C17" s="251"/>
      <c r="D17" s="77">
        <f t="shared" si="0"/>
        <v>4.4308333333333332</v>
      </c>
      <c r="E17" s="78">
        <v>20.420000000000002</v>
      </c>
      <c r="F17" s="78">
        <v>14.95</v>
      </c>
      <c r="G17" s="78">
        <v>53.17</v>
      </c>
      <c r="H17" s="78">
        <v>432.63</v>
      </c>
      <c r="I17" s="79"/>
      <c r="J17" s="86">
        <v>0.2</v>
      </c>
      <c r="K17" s="86">
        <v>0.22</v>
      </c>
      <c r="L17" s="86">
        <v>0.21</v>
      </c>
      <c r="M17" s="86">
        <v>0.22</v>
      </c>
      <c r="N17" s="87"/>
      <c r="O17" s="180">
        <v>0.19</v>
      </c>
      <c r="P17" s="180">
        <v>0.31</v>
      </c>
      <c r="Q17" s="180">
        <v>0.49</v>
      </c>
    </row>
    <row r="18" spans="1:17" s="67" customFormat="1" x14ac:dyDescent="0.3">
      <c r="A18" s="251" t="s">
        <v>10</v>
      </c>
      <c r="B18" s="251"/>
      <c r="C18" s="251"/>
      <c r="D18" s="77">
        <f t="shared" si="0"/>
        <v>5.1391666666666671</v>
      </c>
      <c r="E18" s="80">
        <v>27.9</v>
      </c>
      <c r="F18" s="78">
        <v>15.47</v>
      </c>
      <c r="G18" s="78">
        <v>61.67</v>
      </c>
      <c r="H18" s="78">
        <v>500.91</v>
      </c>
      <c r="I18" s="79"/>
      <c r="J18" s="86">
        <v>0.28000000000000003</v>
      </c>
      <c r="K18" s="86">
        <v>0.23</v>
      </c>
      <c r="L18" s="86">
        <v>0.25</v>
      </c>
      <c r="M18" s="86">
        <v>0.25</v>
      </c>
      <c r="N18" s="87"/>
      <c r="O18" s="180">
        <v>0.22</v>
      </c>
      <c r="P18" s="180">
        <v>0.28000000000000003</v>
      </c>
      <c r="Q18" s="180">
        <v>0.49</v>
      </c>
    </row>
    <row r="19" spans="1:17" s="67" customFormat="1" x14ac:dyDescent="0.3">
      <c r="A19" s="251" t="s">
        <v>555</v>
      </c>
      <c r="B19" s="251"/>
      <c r="C19" s="251"/>
      <c r="D19" s="77">
        <f t="shared" si="0"/>
        <v>5.0008333333333335</v>
      </c>
      <c r="E19" s="78">
        <v>20.22</v>
      </c>
      <c r="F19" s="78">
        <v>15.01</v>
      </c>
      <c r="G19" s="78">
        <v>60.01</v>
      </c>
      <c r="H19" s="78">
        <v>460.04</v>
      </c>
      <c r="I19" s="79"/>
      <c r="J19" s="86">
        <v>0.2</v>
      </c>
      <c r="K19" s="86">
        <v>0.22</v>
      </c>
      <c r="L19" s="86">
        <v>0.24</v>
      </c>
      <c r="M19" s="86">
        <v>0.23</v>
      </c>
      <c r="N19" s="87"/>
      <c r="O19" s="180">
        <v>0.18</v>
      </c>
      <c r="P19" s="180">
        <v>0.28999999999999998</v>
      </c>
      <c r="Q19" s="180">
        <v>0.52</v>
      </c>
    </row>
    <row r="20" spans="1:17" s="67" customFormat="1" x14ac:dyDescent="0.3">
      <c r="A20" s="251" t="s">
        <v>556</v>
      </c>
      <c r="B20" s="251"/>
      <c r="C20" s="251"/>
      <c r="D20" s="77">
        <f t="shared" si="0"/>
        <v>3.7358333333333333</v>
      </c>
      <c r="E20" s="78">
        <v>36.19</v>
      </c>
      <c r="F20" s="80">
        <v>12.6</v>
      </c>
      <c r="G20" s="78">
        <v>44.83</v>
      </c>
      <c r="H20" s="78">
        <v>445.73</v>
      </c>
      <c r="I20" s="79"/>
      <c r="J20" s="86">
        <v>0.36</v>
      </c>
      <c r="K20" s="86">
        <v>0.19</v>
      </c>
      <c r="L20" s="86">
        <v>0.18</v>
      </c>
      <c r="M20" s="86">
        <v>0.22</v>
      </c>
      <c r="N20" s="87"/>
      <c r="O20" s="180">
        <v>0.32</v>
      </c>
      <c r="P20" s="180">
        <v>0.25</v>
      </c>
      <c r="Q20" s="180">
        <v>0.4</v>
      </c>
    </row>
    <row r="21" spans="1:17" s="67" customFormat="1" x14ac:dyDescent="0.3">
      <c r="A21" s="251" t="s">
        <v>557</v>
      </c>
      <c r="B21" s="251"/>
      <c r="C21" s="251"/>
      <c r="D21" s="77">
        <f t="shared" si="0"/>
        <v>4.0991666666666662</v>
      </c>
      <c r="E21" s="78">
        <v>26.38</v>
      </c>
      <c r="F21" s="78">
        <v>12.97</v>
      </c>
      <c r="G21" s="78">
        <v>49.19</v>
      </c>
      <c r="H21" s="78">
        <v>398.46</v>
      </c>
      <c r="I21" s="79"/>
      <c r="J21" s="86">
        <v>0.26</v>
      </c>
      <c r="K21" s="86">
        <v>0.19</v>
      </c>
      <c r="L21" s="86">
        <v>0.2</v>
      </c>
      <c r="M21" s="86">
        <v>0.2</v>
      </c>
      <c r="N21" s="87"/>
      <c r="O21" s="180">
        <v>0.26</v>
      </c>
      <c r="P21" s="180">
        <v>0.28999999999999998</v>
      </c>
      <c r="Q21" s="180">
        <v>0.49</v>
      </c>
    </row>
    <row r="22" spans="1:17" s="67" customFormat="1" x14ac:dyDescent="0.3">
      <c r="A22" s="251" t="s">
        <v>558</v>
      </c>
      <c r="B22" s="251"/>
      <c r="C22" s="251"/>
      <c r="D22" s="77">
        <f t="shared" si="0"/>
        <v>4.4308333333333332</v>
      </c>
      <c r="E22" s="78">
        <v>20.420000000000002</v>
      </c>
      <c r="F22" s="78">
        <v>14.95</v>
      </c>
      <c r="G22" s="78">
        <v>53.17</v>
      </c>
      <c r="H22" s="78">
        <v>432.63</v>
      </c>
      <c r="I22" s="79"/>
      <c r="J22" s="86">
        <v>0.2</v>
      </c>
      <c r="K22" s="86">
        <v>0.22</v>
      </c>
      <c r="L22" s="86">
        <v>0.21</v>
      </c>
      <c r="M22" s="86">
        <v>0.22</v>
      </c>
      <c r="N22" s="87"/>
      <c r="O22" s="180">
        <v>0.19</v>
      </c>
      <c r="P22" s="180">
        <v>0.31</v>
      </c>
      <c r="Q22" s="180">
        <v>0.49</v>
      </c>
    </row>
    <row r="23" spans="1:17" s="67" customFormat="1" x14ac:dyDescent="0.3">
      <c r="A23" s="251" t="s">
        <v>559</v>
      </c>
      <c r="B23" s="251"/>
      <c r="C23" s="251"/>
      <c r="D23" s="77">
        <f t="shared" si="0"/>
        <v>5.04</v>
      </c>
      <c r="E23" s="78">
        <v>27.58</v>
      </c>
      <c r="F23" s="78">
        <v>15.61</v>
      </c>
      <c r="G23" s="78">
        <v>60.48</v>
      </c>
      <c r="H23" s="80">
        <v>496.2</v>
      </c>
      <c r="I23" s="79"/>
      <c r="J23" s="86">
        <v>0.28000000000000003</v>
      </c>
      <c r="K23" s="86">
        <v>0.23</v>
      </c>
      <c r="L23" s="86">
        <v>0.24</v>
      </c>
      <c r="M23" s="86">
        <v>0.25</v>
      </c>
      <c r="N23" s="87"/>
      <c r="O23" s="180">
        <v>0.22</v>
      </c>
      <c r="P23" s="180">
        <v>0.28000000000000003</v>
      </c>
      <c r="Q23" s="180">
        <v>0.49</v>
      </c>
    </row>
    <row r="24" spans="1:17" s="67" customFormat="1" x14ac:dyDescent="0.3">
      <c r="A24" s="251" t="s">
        <v>560</v>
      </c>
      <c r="B24" s="251"/>
      <c r="C24" s="251"/>
      <c r="D24" s="77">
        <f t="shared" si="0"/>
        <v>4.6591666666666667</v>
      </c>
      <c r="E24" s="78">
        <v>19.809999999999999</v>
      </c>
      <c r="F24" s="80">
        <v>16.12</v>
      </c>
      <c r="G24" s="78">
        <v>55.91</v>
      </c>
      <c r="H24" s="78">
        <v>451.42</v>
      </c>
      <c r="I24" s="79"/>
      <c r="J24" s="86">
        <v>0.2</v>
      </c>
      <c r="K24" s="86">
        <v>0.24</v>
      </c>
      <c r="L24" s="86">
        <v>0.22</v>
      </c>
      <c r="M24" s="86">
        <v>0.23</v>
      </c>
      <c r="N24" s="87"/>
      <c r="O24" s="180">
        <v>0.18</v>
      </c>
      <c r="P24" s="180">
        <v>0.32</v>
      </c>
      <c r="Q24" s="180">
        <v>0.5</v>
      </c>
    </row>
    <row r="25" spans="1:17" s="67" customFormat="1" x14ac:dyDescent="0.3">
      <c r="A25" s="251" t="s">
        <v>561</v>
      </c>
      <c r="B25" s="251"/>
      <c r="C25" s="251"/>
      <c r="D25" s="77">
        <f t="shared" si="0"/>
        <v>3.7358333333333333</v>
      </c>
      <c r="E25" s="78">
        <v>36.19</v>
      </c>
      <c r="F25" s="80">
        <v>12.6</v>
      </c>
      <c r="G25" s="78">
        <v>44.83</v>
      </c>
      <c r="H25" s="78">
        <v>445.73</v>
      </c>
      <c r="I25" s="79"/>
      <c r="J25" s="86">
        <v>0.36</v>
      </c>
      <c r="K25" s="86">
        <v>0.19</v>
      </c>
      <c r="L25" s="86">
        <v>0.18</v>
      </c>
      <c r="M25" s="86">
        <v>0.22</v>
      </c>
      <c r="N25" s="87"/>
      <c r="O25" s="180">
        <v>0.32</v>
      </c>
      <c r="P25" s="180">
        <v>0.25</v>
      </c>
      <c r="Q25" s="180">
        <v>0.4</v>
      </c>
    </row>
    <row r="26" spans="1:17" s="67" customFormat="1" x14ac:dyDescent="0.3">
      <c r="A26" s="251" t="s">
        <v>562</v>
      </c>
      <c r="B26" s="251"/>
      <c r="C26" s="251"/>
      <c r="D26" s="77">
        <f t="shared" si="0"/>
        <v>3.6683333333333334</v>
      </c>
      <c r="E26" s="78">
        <v>31.62</v>
      </c>
      <c r="F26" s="78">
        <v>16.02</v>
      </c>
      <c r="G26" s="78">
        <v>44.02</v>
      </c>
      <c r="H26" s="78">
        <v>445.13</v>
      </c>
      <c r="I26" s="79"/>
      <c r="J26" s="86">
        <v>0.32</v>
      </c>
      <c r="K26" s="86">
        <v>0.24</v>
      </c>
      <c r="L26" s="86">
        <v>0.18</v>
      </c>
      <c r="M26" s="86">
        <v>0.22</v>
      </c>
      <c r="N26" s="87"/>
      <c r="O26" s="180">
        <v>0.28000000000000003</v>
      </c>
      <c r="P26" s="180">
        <v>0.32</v>
      </c>
      <c r="Q26" s="180">
        <v>0.4</v>
      </c>
    </row>
    <row r="27" spans="1:17" s="67" customFormat="1" x14ac:dyDescent="0.3">
      <c r="A27" s="251" t="s">
        <v>563</v>
      </c>
      <c r="B27" s="251"/>
      <c r="C27" s="251"/>
      <c r="D27" s="77">
        <f t="shared" si="0"/>
        <v>4.4308333333333332</v>
      </c>
      <c r="E27" s="78">
        <v>20.420000000000002</v>
      </c>
      <c r="F27" s="78">
        <v>14.95</v>
      </c>
      <c r="G27" s="78">
        <v>53.17</v>
      </c>
      <c r="H27" s="78">
        <v>432.63</v>
      </c>
      <c r="I27" s="79"/>
      <c r="J27" s="86">
        <v>0.2</v>
      </c>
      <c r="K27" s="86">
        <v>0.22</v>
      </c>
      <c r="L27" s="86">
        <v>0.21</v>
      </c>
      <c r="M27" s="86">
        <v>0.22</v>
      </c>
      <c r="N27" s="87"/>
      <c r="O27" s="180">
        <v>0.19</v>
      </c>
      <c r="P27" s="180">
        <v>0.31</v>
      </c>
      <c r="Q27" s="180">
        <v>0.49</v>
      </c>
    </row>
    <row r="28" spans="1:17" s="72" customFormat="1" x14ac:dyDescent="0.3">
      <c r="A28" s="251" t="s">
        <v>564</v>
      </c>
      <c r="B28" s="251"/>
      <c r="C28" s="251"/>
      <c r="D28" s="77">
        <f t="shared" si="0"/>
        <v>4.1258333333333335</v>
      </c>
      <c r="E28" s="80">
        <v>26.44</v>
      </c>
      <c r="F28" s="78">
        <v>17.8</v>
      </c>
      <c r="G28" s="78">
        <v>49.51</v>
      </c>
      <c r="H28" s="78">
        <v>467.22</v>
      </c>
      <c r="I28" s="79"/>
      <c r="J28" s="86">
        <v>0.26</v>
      </c>
      <c r="K28" s="86">
        <v>0.27</v>
      </c>
      <c r="L28" s="86">
        <v>0.2</v>
      </c>
      <c r="M28" s="86">
        <v>0.23</v>
      </c>
      <c r="N28" s="87"/>
      <c r="O28" s="180">
        <v>0.23</v>
      </c>
      <c r="P28" s="180">
        <v>0.34</v>
      </c>
      <c r="Q28" s="180">
        <v>0.42</v>
      </c>
    </row>
    <row r="29" spans="1:17" s="81" customFormat="1" x14ac:dyDescent="0.3">
      <c r="A29" s="251" t="s">
        <v>56</v>
      </c>
      <c r="B29" s="251"/>
      <c r="C29" s="251"/>
      <c r="D29" s="77">
        <f t="shared" si="0"/>
        <v>4.3875000000000002</v>
      </c>
      <c r="E29" s="78">
        <v>26.11</v>
      </c>
      <c r="F29" s="78">
        <v>14.87</v>
      </c>
      <c r="G29" s="78">
        <v>52.65</v>
      </c>
      <c r="H29" s="80">
        <v>450.62</v>
      </c>
      <c r="I29" s="79"/>
      <c r="J29" s="86">
        <v>0.26</v>
      </c>
      <c r="K29" s="86">
        <v>0.22</v>
      </c>
      <c r="L29" s="86">
        <v>0.21</v>
      </c>
      <c r="M29" s="86">
        <v>0.23</v>
      </c>
      <c r="N29" s="87"/>
      <c r="O29" s="91">
        <v>0.23</v>
      </c>
      <c r="P29" s="91">
        <v>0.3</v>
      </c>
      <c r="Q29" s="91">
        <v>0.47</v>
      </c>
    </row>
    <row r="30" spans="1:17" s="67" customFormat="1" x14ac:dyDescent="0.3">
      <c r="J30" s="74"/>
      <c r="K30" s="74"/>
      <c r="L30" s="74"/>
      <c r="M30" s="74"/>
      <c r="N30" s="74"/>
      <c r="O30" s="74"/>
      <c r="P30" s="74"/>
      <c r="Q30" s="74"/>
    </row>
    <row r="31" spans="1:17" s="72" customFormat="1" x14ac:dyDescent="0.3">
      <c r="A31" s="255" t="s">
        <v>783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</row>
    <row r="32" spans="1:17" s="72" customFormat="1" x14ac:dyDescent="0.3">
      <c r="A32" s="256" t="s">
        <v>51</v>
      </c>
      <c r="B32" s="256"/>
      <c r="C32" s="256"/>
      <c r="D32" s="256" t="s">
        <v>214</v>
      </c>
      <c r="E32" s="261" t="s">
        <v>26</v>
      </c>
      <c r="F32" s="261"/>
      <c r="G32" s="261"/>
      <c r="H32" s="256" t="s">
        <v>52</v>
      </c>
      <c r="I32" s="67"/>
      <c r="J32" s="262" t="s">
        <v>53</v>
      </c>
      <c r="K32" s="262"/>
      <c r="L32" s="262"/>
      <c r="M32" s="262"/>
      <c r="N32" s="74"/>
      <c r="O32" s="262" t="s">
        <v>54</v>
      </c>
      <c r="P32" s="262"/>
      <c r="Q32" s="262"/>
    </row>
    <row r="33" spans="1:17" s="72" customFormat="1" x14ac:dyDescent="0.3">
      <c r="A33" s="257"/>
      <c r="B33" s="258"/>
      <c r="C33" s="259"/>
      <c r="D33" s="260"/>
      <c r="E33" s="90" t="s">
        <v>30</v>
      </c>
      <c r="F33" s="90" t="s">
        <v>31</v>
      </c>
      <c r="G33" s="90" t="s">
        <v>32</v>
      </c>
      <c r="H33" s="260"/>
      <c r="I33" s="67"/>
      <c r="J33" s="91" t="s">
        <v>30</v>
      </c>
      <c r="K33" s="91" t="s">
        <v>31</v>
      </c>
      <c r="L33" s="91" t="s">
        <v>32</v>
      </c>
      <c r="M33" s="91" t="s">
        <v>55</v>
      </c>
      <c r="N33" s="74"/>
      <c r="O33" s="91" t="s">
        <v>30</v>
      </c>
      <c r="P33" s="91" t="s">
        <v>31</v>
      </c>
      <c r="Q33" s="91" t="s">
        <v>32</v>
      </c>
    </row>
    <row r="34" spans="1:17" s="72" customFormat="1" x14ac:dyDescent="0.3">
      <c r="A34" s="251" t="s">
        <v>1</v>
      </c>
      <c r="B34" s="251"/>
      <c r="C34" s="251"/>
      <c r="D34" s="77">
        <f>G34/12</f>
        <v>1.9133333333333333</v>
      </c>
      <c r="E34" s="80">
        <v>2.1</v>
      </c>
      <c r="F34" s="78">
        <v>4.32</v>
      </c>
      <c r="G34" s="78">
        <v>22.96</v>
      </c>
      <c r="H34" s="78">
        <v>144.02000000000001</v>
      </c>
      <c r="I34" s="79"/>
      <c r="J34" s="86">
        <v>0.02</v>
      </c>
      <c r="K34" s="86">
        <v>0.06</v>
      </c>
      <c r="L34" s="86">
        <v>0.09</v>
      </c>
      <c r="M34" s="86">
        <v>7.0000000000000007E-2</v>
      </c>
      <c r="N34" s="87"/>
      <c r="O34" s="91">
        <v>0.06</v>
      </c>
      <c r="P34" s="91">
        <v>0.27</v>
      </c>
      <c r="Q34" s="91">
        <v>0.64</v>
      </c>
    </row>
    <row r="35" spans="1:17" s="72" customFormat="1" x14ac:dyDescent="0.3">
      <c r="A35" s="251" t="s">
        <v>2</v>
      </c>
      <c r="B35" s="251"/>
      <c r="C35" s="251"/>
      <c r="D35" s="77">
        <f t="shared" ref="D35:D54" si="1">G35/12</f>
        <v>1.9133333333333333</v>
      </c>
      <c r="E35" s="80">
        <v>2.1</v>
      </c>
      <c r="F35" s="78">
        <v>4.32</v>
      </c>
      <c r="G35" s="78">
        <v>22.96</v>
      </c>
      <c r="H35" s="78">
        <v>144.02000000000001</v>
      </c>
      <c r="I35" s="79"/>
      <c r="J35" s="86">
        <v>0.02</v>
      </c>
      <c r="K35" s="86">
        <v>0.06</v>
      </c>
      <c r="L35" s="86">
        <v>0.09</v>
      </c>
      <c r="M35" s="86">
        <v>7.0000000000000007E-2</v>
      </c>
      <c r="N35" s="87"/>
      <c r="O35" s="91">
        <v>0.06</v>
      </c>
      <c r="P35" s="91">
        <v>0.27</v>
      </c>
      <c r="Q35" s="91">
        <v>0.64</v>
      </c>
    </row>
    <row r="36" spans="1:17" s="72" customFormat="1" x14ac:dyDescent="0.3">
      <c r="A36" s="251" t="s">
        <v>3</v>
      </c>
      <c r="B36" s="251"/>
      <c r="C36" s="251"/>
      <c r="D36" s="77">
        <f t="shared" si="1"/>
        <v>1.9133333333333333</v>
      </c>
      <c r="E36" s="80">
        <v>2.1</v>
      </c>
      <c r="F36" s="78">
        <v>4.32</v>
      </c>
      <c r="G36" s="78">
        <v>22.96</v>
      </c>
      <c r="H36" s="78">
        <v>144.02000000000001</v>
      </c>
      <c r="I36" s="79"/>
      <c r="J36" s="86">
        <v>0.02</v>
      </c>
      <c r="K36" s="86">
        <v>0.06</v>
      </c>
      <c r="L36" s="86">
        <v>0.09</v>
      </c>
      <c r="M36" s="86">
        <v>7.0000000000000007E-2</v>
      </c>
      <c r="N36" s="87"/>
      <c r="O36" s="91">
        <v>0.06</v>
      </c>
      <c r="P36" s="91">
        <v>0.27</v>
      </c>
      <c r="Q36" s="91">
        <v>0.64</v>
      </c>
    </row>
    <row r="37" spans="1:17" s="72" customFormat="1" x14ac:dyDescent="0.3">
      <c r="A37" s="251" t="s">
        <v>4</v>
      </c>
      <c r="B37" s="251"/>
      <c r="C37" s="251"/>
      <c r="D37" s="77">
        <f t="shared" si="1"/>
        <v>1.9133333333333333</v>
      </c>
      <c r="E37" s="80">
        <v>2.1</v>
      </c>
      <c r="F37" s="78">
        <v>4.32</v>
      </c>
      <c r="G37" s="78">
        <v>22.96</v>
      </c>
      <c r="H37" s="78">
        <v>144.02000000000001</v>
      </c>
      <c r="I37" s="79"/>
      <c r="J37" s="86">
        <v>0.02</v>
      </c>
      <c r="K37" s="86">
        <v>0.06</v>
      </c>
      <c r="L37" s="86">
        <v>0.09</v>
      </c>
      <c r="M37" s="86">
        <v>7.0000000000000007E-2</v>
      </c>
      <c r="N37" s="87"/>
      <c r="O37" s="91">
        <v>0.06</v>
      </c>
      <c r="P37" s="91">
        <v>0.27</v>
      </c>
      <c r="Q37" s="91">
        <v>0.64</v>
      </c>
    </row>
    <row r="38" spans="1:17" s="72" customFormat="1" x14ac:dyDescent="0.3">
      <c r="A38" s="251" t="s">
        <v>5</v>
      </c>
      <c r="B38" s="251"/>
      <c r="C38" s="251"/>
      <c r="D38" s="77">
        <f t="shared" si="1"/>
        <v>1.9133333333333333</v>
      </c>
      <c r="E38" s="80">
        <v>2.1</v>
      </c>
      <c r="F38" s="78">
        <v>4.32</v>
      </c>
      <c r="G38" s="78">
        <v>22.96</v>
      </c>
      <c r="H38" s="78">
        <v>144.02000000000001</v>
      </c>
      <c r="I38" s="79"/>
      <c r="J38" s="86">
        <v>0.02</v>
      </c>
      <c r="K38" s="86">
        <v>0.06</v>
      </c>
      <c r="L38" s="86">
        <v>0.09</v>
      </c>
      <c r="M38" s="86">
        <v>7.0000000000000007E-2</v>
      </c>
      <c r="N38" s="87"/>
      <c r="O38" s="91">
        <v>0.06</v>
      </c>
      <c r="P38" s="91">
        <v>0.27</v>
      </c>
      <c r="Q38" s="91">
        <v>0.64</v>
      </c>
    </row>
    <row r="39" spans="1:17" s="72" customFormat="1" x14ac:dyDescent="0.3">
      <c r="A39" s="251" t="s">
        <v>6</v>
      </c>
      <c r="B39" s="251"/>
      <c r="C39" s="251"/>
      <c r="D39" s="77">
        <f t="shared" si="1"/>
        <v>1.9133333333333333</v>
      </c>
      <c r="E39" s="80">
        <v>2.1</v>
      </c>
      <c r="F39" s="78">
        <v>4.32</v>
      </c>
      <c r="G39" s="78">
        <v>22.96</v>
      </c>
      <c r="H39" s="78">
        <v>144.02000000000001</v>
      </c>
      <c r="I39" s="79"/>
      <c r="J39" s="86">
        <v>0.02</v>
      </c>
      <c r="K39" s="86">
        <v>0.06</v>
      </c>
      <c r="L39" s="86">
        <v>0.09</v>
      </c>
      <c r="M39" s="86">
        <v>7.0000000000000007E-2</v>
      </c>
      <c r="N39" s="87"/>
      <c r="O39" s="91">
        <v>0.06</v>
      </c>
      <c r="P39" s="91">
        <v>0.27</v>
      </c>
      <c r="Q39" s="91">
        <v>0.64</v>
      </c>
    </row>
    <row r="40" spans="1:17" s="72" customFormat="1" x14ac:dyDescent="0.3">
      <c r="A40" s="251" t="s">
        <v>7</v>
      </c>
      <c r="B40" s="251"/>
      <c r="C40" s="251"/>
      <c r="D40" s="77">
        <f t="shared" si="1"/>
        <v>1.9133333333333333</v>
      </c>
      <c r="E40" s="80">
        <v>2.1</v>
      </c>
      <c r="F40" s="78">
        <v>4.32</v>
      </c>
      <c r="G40" s="78">
        <v>22.96</v>
      </c>
      <c r="H40" s="78">
        <v>144.02000000000001</v>
      </c>
      <c r="I40" s="79"/>
      <c r="J40" s="86">
        <v>0.02</v>
      </c>
      <c r="K40" s="86">
        <v>0.06</v>
      </c>
      <c r="L40" s="86">
        <v>0.09</v>
      </c>
      <c r="M40" s="86">
        <v>7.0000000000000007E-2</v>
      </c>
      <c r="N40" s="87"/>
      <c r="O40" s="91">
        <v>0.06</v>
      </c>
      <c r="P40" s="91">
        <v>0.27</v>
      </c>
      <c r="Q40" s="91">
        <v>0.64</v>
      </c>
    </row>
    <row r="41" spans="1:17" s="72" customFormat="1" x14ac:dyDescent="0.3">
      <c r="A41" s="251" t="s">
        <v>8</v>
      </c>
      <c r="B41" s="251"/>
      <c r="C41" s="251"/>
      <c r="D41" s="77">
        <f t="shared" si="1"/>
        <v>1.9133333333333333</v>
      </c>
      <c r="E41" s="80">
        <v>2.1</v>
      </c>
      <c r="F41" s="78">
        <v>4.32</v>
      </c>
      <c r="G41" s="78">
        <v>22.96</v>
      </c>
      <c r="H41" s="78">
        <v>144.02000000000001</v>
      </c>
      <c r="I41" s="79"/>
      <c r="J41" s="86">
        <v>0.02</v>
      </c>
      <c r="K41" s="86">
        <v>0.06</v>
      </c>
      <c r="L41" s="86">
        <v>0.09</v>
      </c>
      <c r="M41" s="86">
        <v>7.0000000000000007E-2</v>
      </c>
      <c r="N41" s="87"/>
      <c r="O41" s="91">
        <v>0.06</v>
      </c>
      <c r="P41" s="91">
        <v>0.27</v>
      </c>
      <c r="Q41" s="91">
        <v>0.64</v>
      </c>
    </row>
    <row r="42" spans="1:17" s="72" customFormat="1" x14ac:dyDescent="0.3">
      <c r="A42" s="251" t="s">
        <v>9</v>
      </c>
      <c r="B42" s="251"/>
      <c r="C42" s="251"/>
      <c r="D42" s="77">
        <f t="shared" si="1"/>
        <v>1.9133333333333333</v>
      </c>
      <c r="E42" s="80">
        <v>2.1</v>
      </c>
      <c r="F42" s="78">
        <v>4.32</v>
      </c>
      <c r="G42" s="78">
        <v>22.96</v>
      </c>
      <c r="H42" s="78">
        <v>144.02000000000001</v>
      </c>
      <c r="I42" s="79"/>
      <c r="J42" s="86">
        <v>0.02</v>
      </c>
      <c r="K42" s="86">
        <v>0.06</v>
      </c>
      <c r="L42" s="86">
        <v>0.09</v>
      </c>
      <c r="M42" s="86">
        <v>7.0000000000000007E-2</v>
      </c>
      <c r="N42" s="87"/>
      <c r="O42" s="91">
        <v>0.06</v>
      </c>
      <c r="P42" s="91">
        <v>0.27</v>
      </c>
      <c r="Q42" s="91">
        <v>0.64</v>
      </c>
    </row>
    <row r="43" spans="1:17" s="72" customFormat="1" x14ac:dyDescent="0.3">
      <c r="A43" s="251" t="s">
        <v>10</v>
      </c>
      <c r="B43" s="251"/>
      <c r="C43" s="251"/>
      <c r="D43" s="77">
        <f t="shared" si="1"/>
        <v>1.9133333333333333</v>
      </c>
      <c r="E43" s="80">
        <v>2.1</v>
      </c>
      <c r="F43" s="78">
        <v>4.32</v>
      </c>
      <c r="G43" s="78">
        <v>22.96</v>
      </c>
      <c r="H43" s="78">
        <v>144.02000000000001</v>
      </c>
      <c r="I43" s="79"/>
      <c r="J43" s="86">
        <v>0.02</v>
      </c>
      <c r="K43" s="86">
        <v>0.06</v>
      </c>
      <c r="L43" s="86">
        <v>0.09</v>
      </c>
      <c r="M43" s="86">
        <v>7.0000000000000007E-2</v>
      </c>
      <c r="N43" s="87"/>
      <c r="O43" s="91">
        <v>0.06</v>
      </c>
      <c r="P43" s="91">
        <v>0.27</v>
      </c>
      <c r="Q43" s="91">
        <v>0.64</v>
      </c>
    </row>
    <row r="44" spans="1:17" s="72" customFormat="1" x14ac:dyDescent="0.3">
      <c r="A44" s="251" t="s">
        <v>555</v>
      </c>
      <c r="B44" s="251"/>
      <c r="C44" s="251"/>
      <c r="D44" s="77">
        <f t="shared" si="1"/>
        <v>1.9133333333333333</v>
      </c>
      <c r="E44" s="80">
        <v>2.1</v>
      </c>
      <c r="F44" s="78">
        <v>4.32</v>
      </c>
      <c r="G44" s="78">
        <v>22.96</v>
      </c>
      <c r="H44" s="78">
        <v>144.02000000000001</v>
      </c>
      <c r="I44" s="79"/>
      <c r="J44" s="86">
        <v>0.02</v>
      </c>
      <c r="K44" s="86">
        <v>0.06</v>
      </c>
      <c r="L44" s="86">
        <v>0.09</v>
      </c>
      <c r="M44" s="86">
        <v>7.0000000000000007E-2</v>
      </c>
      <c r="N44" s="87"/>
      <c r="O44" s="91">
        <v>0.06</v>
      </c>
      <c r="P44" s="91">
        <v>0.27</v>
      </c>
      <c r="Q44" s="91">
        <v>0.64</v>
      </c>
    </row>
    <row r="45" spans="1:17" s="72" customFormat="1" x14ac:dyDescent="0.3">
      <c r="A45" s="251" t="s">
        <v>556</v>
      </c>
      <c r="B45" s="251"/>
      <c r="C45" s="251"/>
      <c r="D45" s="77">
        <f t="shared" si="1"/>
        <v>1.9133333333333333</v>
      </c>
      <c r="E45" s="80">
        <v>2.1</v>
      </c>
      <c r="F45" s="78">
        <v>4.32</v>
      </c>
      <c r="G45" s="78">
        <v>22.96</v>
      </c>
      <c r="H45" s="78">
        <v>144.02000000000001</v>
      </c>
      <c r="I45" s="79"/>
      <c r="J45" s="86">
        <v>0.02</v>
      </c>
      <c r="K45" s="86">
        <v>0.06</v>
      </c>
      <c r="L45" s="86">
        <v>0.09</v>
      </c>
      <c r="M45" s="86">
        <v>7.0000000000000007E-2</v>
      </c>
      <c r="N45" s="87"/>
      <c r="O45" s="91">
        <v>0.06</v>
      </c>
      <c r="P45" s="91">
        <v>0.27</v>
      </c>
      <c r="Q45" s="91">
        <v>0.64</v>
      </c>
    </row>
    <row r="46" spans="1:17" s="72" customFormat="1" x14ac:dyDescent="0.3">
      <c r="A46" s="251" t="s">
        <v>557</v>
      </c>
      <c r="B46" s="251"/>
      <c r="C46" s="251"/>
      <c r="D46" s="77">
        <f t="shared" si="1"/>
        <v>1.9133333333333333</v>
      </c>
      <c r="E46" s="80">
        <v>2.1</v>
      </c>
      <c r="F46" s="78">
        <v>4.32</v>
      </c>
      <c r="G46" s="78">
        <v>22.96</v>
      </c>
      <c r="H46" s="78">
        <v>144.02000000000001</v>
      </c>
      <c r="I46" s="79"/>
      <c r="J46" s="86">
        <v>0.02</v>
      </c>
      <c r="K46" s="86">
        <v>0.06</v>
      </c>
      <c r="L46" s="86">
        <v>0.09</v>
      </c>
      <c r="M46" s="86">
        <v>7.0000000000000007E-2</v>
      </c>
      <c r="N46" s="87"/>
      <c r="O46" s="91">
        <v>0.06</v>
      </c>
      <c r="P46" s="91">
        <v>0.27</v>
      </c>
      <c r="Q46" s="91">
        <v>0.64</v>
      </c>
    </row>
    <row r="47" spans="1:17" s="72" customFormat="1" x14ac:dyDescent="0.3">
      <c r="A47" s="251" t="s">
        <v>558</v>
      </c>
      <c r="B47" s="251"/>
      <c r="C47" s="251"/>
      <c r="D47" s="77">
        <f t="shared" si="1"/>
        <v>1.9133333333333333</v>
      </c>
      <c r="E47" s="80">
        <v>2.1</v>
      </c>
      <c r="F47" s="78">
        <v>4.32</v>
      </c>
      <c r="G47" s="78">
        <v>22.96</v>
      </c>
      <c r="H47" s="78">
        <v>144.02000000000001</v>
      </c>
      <c r="I47" s="79"/>
      <c r="J47" s="86">
        <v>0.02</v>
      </c>
      <c r="K47" s="86">
        <v>0.06</v>
      </c>
      <c r="L47" s="86">
        <v>0.09</v>
      </c>
      <c r="M47" s="86">
        <v>7.0000000000000007E-2</v>
      </c>
      <c r="N47" s="87"/>
      <c r="O47" s="91">
        <v>0.06</v>
      </c>
      <c r="P47" s="91">
        <v>0.27</v>
      </c>
      <c r="Q47" s="91">
        <v>0.64</v>
      </c>
    </row>
    <row r="48" spans="1:17" s="72" customFormat="1" x14ac:dyDescent="0.3">
      <c r="A48" s="251" t="s">
        <v>559</v>
      </c>
      <c r="B48" s="251"/>
      <c r="C48" s="251"/>
      <c r="D48" s="77">
        <f t="shared" si="1"/>
        <v>1.9133333333333333</v>
      </c>
      <c r="E48" s="80">
        <v>2.1</v>
      </c>
      <c r="F48" s="78">
        <v>4.32</v>
      </c>
      <c r="G48" s="78">
        <v>22.96</v>
      </c>
      <c r="H48" s="78">
        <v>144.02000000000001</v>
      </c>
      <c r="I48" s="79"/>
      <c r="J48" s="86">
        <v>0.02</v>
      </c>
      <c r="K48" s="86">
        <v>0.06</v>
      </c>
      <c r="L48" s="86">
        <v>0.09</v>
      </c>
      <c r="M48" s="86">
        <v>7.0000000000000007E-2</v>
      </c>
      <c r="N48" s="87"/>
      <c r="O48" s="91">
        <v>0.06</v>
      </c>
      <c r="P48" s="91">
        <v>0.27</v>
      </c>
      <c r="Q48" s="91">
        <v>0.64</v>
      </c>
    </row>
    <row r="49" spans="1:17" s="72" customFormat="1" x14ac:dyDescent="0.3">
      <c r="A49" s="251" t="s">
        <v>560</v>
      </c>
      <c r="B49" s="251"/>
      <c r="C49" s="251"/>
      <c r="D49" s="77">
        <f t="shared" si="1"/>
        <v>1.9133333333333333</v>
      </c>
      <c r="E49" s="80">
        <v>2.1</v>
      </c>
      <c r="F49" s="78">
        <v>4.32</v>
      </c>
      <c r="G49" s="78">
        <v>22.96</v>
      </c>
      <c r="H49" s="78">
        <v>144.02000000000001</v>
      </c>
      <c r="I49" s="79"/>
      <c r="J49" s="86">
        <v>0.02</v>
      </c>
      <c r="K49" s="86">
        <v>0.06</v>
      </c>
      <c r="L49" s="86">
        <v>0.09</v>
      </c>
      <c r="M49" s="86">
        <v>7.0000000000000007E-2</v>
      </c>
      <c r="N49" s="87"/>
      <c r="O49" s="91">
        <v>0.06</v>
      </c>
      <c r="P49" s="91">
        <v>0.27</v>
      </c>
      <c r="Q49" s="91">
        <v>0.64</v>
      </c>
    </row>
    <row r="50" spans="1:17" s="72" customFormat="1" x14ac:dyDescent="0.3">
      <c r="A50" s="251" t="s">
        <v>561</v>
      </c>
      <c r="B50" s="251"/>
      <c r="C50" s="251"/>
      <c r="D50" s="77">
        <f t="shared" si="1"/>
        <v>1.9133333333333333</v>
      </c>
      <c r="E50" s="80">
        <v>2.1</v>
      </c>
      <c r="F50" s="78">
        <v>4.32</v>
      </c>
      <c r="G50" s="78">
        <v>22.96</v>
      </c>
      <c r="H50" s="78">
        <v>144.02000000000001</v>
      </c>
      <c r="I50" s="79"/>
      <c r="J50" s="86">
        <v>0.02</v>
      </c>
      <c r="K50" s="86">
        <v>0.06</v>
      </c>
      <c r="L50" s="86">
        <v>0.09</v>
      </c>
      <c r="M50" s="86">
        <v>7.0000000000000007E-2</v>
      </c>
      <c r="N50" s="87"/>
      <c r="O50" s="91">
        <v>0.06</v>
      </c>
      <c r="P50" s="91">
        <v>0.27</v>
      </c>
      <c r="Q50" s="91">
        <v>0.64</v>
      </c>
    </row>
    <row r="51" spans="1:17" s="72" customFormat="1" x14ac:dyDescent="0.3">
      <c r="A51" s="251" t="s">
        <v>562</v>
      </c>
      <c r="B51" s="251"/>
      <c r="C51" s="251"/>
      <c r="D51" s="77">
        <f t="shared" si="1"/>
        <v>1.9133333333333333</v>
      </c>
      <c r="E51" s="80">
        <v>2.1</v>
      </c>
      <c r="F51" s="78">
        <v>4.32</v>
      </c>
      <c r="G51" s="78">
        <v>22.96</v>
      </c>
      <c r="H51" s="78">
        <v>144.02000000000001</v>
      </c>
      <c r="I51" s="79"/>
      <c r="J51" s="86">
        <v>0.02</v>
      </c>
      <c r="K51" s="86">
        <v>0.06</v>
      </c>
      <c r="L51" s="86">
        <v>0.09</v>
      </c>
      <c r="M51" s="86">
        <v>7.0000000000000007E-2</v>
      </c>
      <c r="N51" s="87"/>
      <c r="O51" s="91">
        <v>0.06</v>
      </c>
      <c r="P51" s="91">
        <v>0.27</v>
      </c>
      <c r="Q51" s="91">
        <v>0.64</v>
      </c>
    </row>
    <row r="52" spans="1:17" s="72" customFormat="1" x14ac:dyDescent="0.3">
      <c r="A52" s="251" t="s">
        <v>563</v>
      </c>
      <c r="B52" s="251"/>
      <c r="C52" s="251"/>
      <c r="D52" s="77">
        <f t="shared" si="1"/>
        <v>1.9133333333333333</v>
      </c>
      <c r="E52" s="80">
        <v>2.1</v>
      </c>
      <c r="F52" s="78">
        <v>4.32</v>
      </c>
      <c r="G52" s="78">
        <v>22.96</v>
      </c>
      <c r="H52" s="78">
        <v>144.02000000000001</v>
      </c>
      <c r="I52" s="79"/>
      <c r="J52" s="86">
        <v>0.02</v>
      </c>
      <c r="K52" s="86">
        <v>0.06</v>
      </c>
      <c r="L52" s="86">
        <v>0.09</v>
      </c>
      <c r="M52" s="86">
        <v>7.0000000000000007E-2</v>
      </c>
      <c r="N52" s="87"/>
      <c r="O52" s="91">
        <v>0.06</v>
      </c>
      <c r="P52" s="91">
        <v>0.27</v>
      </c>
      <c r="Q52" s="91">
        <v>0.64</v>
      </c>
    </row>
    <row r="53" spans="1:17" s="72" customFormat="1" x14ac:dyDescent="0.3">
      <c r="A53" s="251" t="s">
        <v>564</v>
      </c>
      <c r="B53" s="251"/>
      <c r="C53" s="251"/>
      <c r="D53" s="77">
        <f t="shared" si="1"/>
        <v>1.9133333333333333</v>
      </c>
      <c r="E53" s="80">
        <v>2.1</v>
      </c>
      <c r="F53" s="78">
        <v>4.32</v>
      </c>
      <c r="G53" s="78">
        <v>22.96</v>
      </c>
      <c r="H53" s="78">
        <v>144.02000000000001</v>
      </c>
      <c r="I53" s="79"/>
      <c r="J53" s="86">
        <v>0.02</v>
      </c>
      <c r="K53" s="86">
        <v>0.06</v>
      </c>
      <c r="L53" s="86">
        <v>0.09</v>
      </c>
      <c r="M53" s="86">
        <v>7.0000000000000007E-2</v>
      </c>
      <c r="N53" s="87"/>
      <c r="O53" s="91">
        <v>0.06</v>
      </c>
      <c r="P53" s="91">
        <v>0.27</v>
      </c>
      <c r="Q53" s="91">
        <v>0.64</v>
      </c>
    </row>
    <row r="54" spans="1:17" s="81" customFormat="1" x14ac:dyDescent="0.3">
      <c r="A54" s="251" t="s">
        <v>56</v>
      </c>
      <c r="B54" s="251"/>
      <c r="C54" s="251"/>
      <c r="D54" s="77">
        <f t="shared" si="1"/>
        <v>1.9133333333333333</v>
      </c>
      <c r="E54" s="80">
        <v>2.1</v>
      </c>
      <c r="F54" s="78">
        <v>4.32</v>
      </c>
      <c r="G54" s="78">
        <v>22.96</v>
      </c>
      <c r="H54" s="78">
        <v>144.02000000000001</v>
      </c>
      <c r="I54" s="79"/>
      <c r="J54" s="86">
        <v>0.02</v>
      </c>
      <c r="K54" s="86">
        <v>0.06</v>
      </c>
      <c r="L54" s="86">
        <v>0.09</v>
      </c>
      <c r="M54" s="86">
        <v>7.0000000000000007E-2</v>
      </c>
      <c r="N54" s="87"/>
      <c r="O54" s="91">
        <v>0.06</v>
      </c>
      <c r="P54" s="91">
        <v>0.27</v>
      </c>
      <c r="Q54" s="91">
        <v>0.64</v>
      </c>
    </row>
    <row r="55" spans="1:17" s="67" customFormat="1" x14ac:dyDescent="0.3">
      <c r="J55" s="74"/>
      <c r="K55" s="74"/>
      <c r="L55" s="74"/>
      <c r="M55" s="74"/>
      <c r="N55" s="74"/>
      <c r="O55" s="74"/>
      <c r="P55" s="74"/>
      <c r="Q55" s="74"/>
    </row>
    <row r="56" spans="1:17" s="67" customFormat="1" x14ac:dyDescent="0.3">
      <c r="A56" s="255" t="s">
        <v>11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</row>
    <row r="57" spans="1:17" s="67" customFormat="1" x14ac:dyDescent="0.3">
      <c r="A57" s="256" t="s">
        <v>51</v>
      </c>
      <c r="B57" s="256"/>
      <c r="C57" s="256"/>
      <c r="D57" s="256" t="s">
        <v>214</v>
      </c>
      <c r="E57" s="261" t="s">
        <v>26</v>
      </c>
      <c r="F57" s="261"/>
      <c r="G57" s="261"/>
      <c r="H57" s="256" t="s">
        <v>52</v>
      </c>
      <c r="J57" s="262" t="s">
        <v>53</v>
      </c>
      <c r="K57" s="262"/>
      <c r="L57" s="262"/>
      <c r="M57" s="262"/>
      <c r="N57" s="74"/>
      <c r="O57" s="262" t="s">
        <v>54</v>
      </c>
      <c r="P57" s="262"/>
      <c r="Q57" s="262"/>
    </row>
    <row r="58" spans="1:17" s="67" customFormat="1" x14ac:dyDescent="0.3">
      <c r="A58" s="257"/>
      <c r="B58" s="258"/>
      <c r="C58" s="259"/>
      <c r="D58" s="260"/>
      <c r="E58" s="90" t="s">
        <v>30</v>
      </c>
      <c r="F58" s="90" t="s">
        <v>31</v>
      </c>
      <c r="G58" s="90" t="s">
        <v>32</v>
      </c>
      <c r="H58" s="260"/>
      <c r="J58" s="91" t="s">
        <v>30</v>
      </c>
      <c r="K58" s="91" t="s">
        <v>31</v>
      </c>
      <c r="L58" s="91" t="s">
        <v>32</v>
      </c>
      <c r="M58" s="91" t="s">
        <v>55</v>
      </c>
      <c r="N58" s="74"/>
      <c r="O58" s="91" t="s">
        <v>30</v>
      </c>
      <c r="P58" s="91" t="s">
        <v>31</v>
      </c>
      <c r="Q58" s="91" t="s">
        <v>32</v>
      </c>
    </row>
    <row r="59" spans="1:17" s="67" customFormat="1" x14ac:dyDescent="0.3">
      <c r="A59" s="251" t="s">
        <v>1</v>
      </c>
      <c r="B59" s="251"/>
      <c r="C59" s="251"/>
      <c r="D59" s="77">
        <f>G59/12</f>
        <v>7.4066666666666663</v>
      </c>
      <c r="E59" s="97">
        <v>31.8</v>
      </c>
      <c r="F59" s="97">
        <v>21.89</v>
      </c>
      <c r="G59" s="97">
        <v>88.88</v>
      </c>
      <c r="H59" s="97">
        <v>683.06</v>
      </c>
      <c r="I59" s="98"/>
      <c r="J59" s="175">
        <v>0.32</v>
      </c>
      <c r="K59" s="175">
        <v>0.33</v>
      </c>
      <c r="L59" s="175">
        <v>0.36</v>
      </c>
      <c r="M59" s="175">
        <v>0.34</v>
      </c>
      <c r="N59" s="87"/>
      <c r="O59" s="91">
        <v>0.19</v>
      </c>
      <c r="P59" s="91">
        <v>0.28999999999999998</v>
      </c>
      <c r="Q59" s="91">
        <v>0.52</v>
      </c>
    </row>
    <row r="60" spans="1:17" s="67" customFormat="1" x14ac:dyDescent="0.3">
      <c r="A60" s="251" t="s">
        <v>2</v>
      </c>
      <c r="B60" s="251"/>
      <c r="C60" s="251"/>
      <c r="D60" s="77">
        <f t="shared" ref="D60:D79" si="2">G60/12</f>
        <v>7.6316666666666668</v>
      </c>
      <c r="E60" s="97">
        <v>29.18</v>
      </c>
      <c r="F60" s="97">
        <v>18.59</v>
      </c>
      <c r="G60" s="97">
        <v>91.58</v>
      </c>
      <c r="H60" s="97">
        <v>655.22</v>
      </c>
      <c r="I60" s="98"/>
      <c r="J60" s="175">
        <v>0.28999999999999998</v>
      </c>
      <c r="K60" s="175">
        <v>0.28000000000000003</v>
      </c>
      <c r="L60" s="175">
        <v>0.37</v>
      </c>
      <c r="M60" s="175">
        <v>0.33</v>
      </c>
      <c r="N60" s="87"/>
      <c r="O60" s="91">
        <v>0.18</v>
      </c>
      <c r="P60" s="91">
        <v>0.26</v>
      </c>
      <c r="Q60" s="91">
        <v>0.56000000000000005</v>
      </c>
    </row>
    <row r="61" spans="1:17" s="67" customFormat="1" x14ac:dyDescent="0.3">
      <c r="A61" s="251" t="s">
        <v>3</v>
      </c>
      <c r="B61" s="251"/>
      <c r="C61" s="251"/>
      <c r="D61" s="77">
        <f t="shared" si="2"/>
        <v>6.1833333333333336</v>
      </c>
      <c r="E61" s="97">
        <v>30.63</v>
      </c>
      <c r="F61" s="97">
        <v>20.14</v>
      </c>
      <c r="G61" s="97">
        <v>74.2</v>
      </c>
      <c r="H61" s="97">
        <v>605.21</v>
      </c>
      <c r="I61" s="98"/>
      <c r="J61" s="175">
        <v>0.31</v>
      </c>
      <c r="K61" s="175">
        <v>0.3</v>
      </c>
      <c r="L61" s="175">
        <v>0.3</v>
      </c>
      <c r="M61" s="175">
        <v>0.3</v>
      </c>
      <c r="N61" s="87"/>
      <c r="O61" s="91">
        <v>0.2</v>
      </c>
      <c r="P61" s="91">
        <v>0.3</v>
      </c>
      <c r="Q61" s="91">
        <v>0.49</v>
      </c>
    </row>
    <row r="62" spans="1:17" s="67" customFormat="1" x14ac:dyDescent="0.3">
      <c r="A62" s="251" t="s">
        <v>4</v>
      </c>
      <c r="B62" s="251"/>
      <c r="C62" s="251"/>
      <c r="D62" s="77">
        <f t="shared" si="2"/>
        <v>5.7716666666666674</v>
      </c>
      <c r="E62" s="97">
        <v>32.29</v>
      </c>
      <c r="F62" s="97">
        <v>22.93</v>
      </c>
      <c r="G62" s="97">
        <v>69.260000000000005</v>
      </c>
      <c r="H62" s="97">
        <v>621.80999999999995</v>
      </c>
      <c r="I62" s="98"/>
      <c r="J62" s="175">
        <v>0.32</v>
      </c>
      <c r="K62" s="175">
        <v>0.34</v>
      </c>
      <c r="L62" s="175">
        <v>0.28000000000000003</v>
      </c>
      <c r="M62" s="175">
        <v>0.31</v>
      </c>
      <c r="N62" s="87"/>
      <c r="O62" s="91">
        <v>0.21</v>
      </c>
      <c r="P62" s="91">
        <v>0.33</v>
      </c>
      <c r="Q62" s="91">
        <v>0.45</v>
      </c>
    </row>
    <row r="63" spans="1:17" s="67" customFormat="1" x14ac:dyDescent="0.3">
      <c r="A63" s="251" t="s">
        <v>5</v>
      </c>
      <c r="B63" s="251"/>
      <c r="C63" s="251"/>
      <c r="D63" s="77">
        <f t="shared" si="2"/>
        <v>6.31</v>
      </c>
      <c r="E63" s="97">
        <v>32.67</v>
      </c>
      <c r="F63" s="99">
        <v>24.6</v>
      </c>
      <c r="G63" s="99">
        <v>75.72</v>
      </c>
      <c r="H63" s="97">
        <v>658.48</v>
      </c>
      <c r="I63" s="98"/>
      <c r="J63" s="175">
        <v>0.33</v>
      </c>
      <c r="K63" s="175">
        <v>0.37</v>
      </c>
      <c r="L63" s="175">
        <v>0.3</v>
      </c>
      <c r="M63" s="175">
        <v>0.33</v>
      </c>
      <c r="N63" s="87"/>
      <c r="O63" s="91">
        <v>0.2</v>
      </c>
      <c r="P63" s="91">
        <v>0.34</v>
      </c>
      <c r="Q63" s="91">
        <v>0.46</v>
      </c>
    </row>
    <row r="64" spans="1:17" s="67" customFormat="1" x14ac:dyDescent="0.3">
      <c r="A64" s="251" t="s">
        <v>6</v>
      </c>
      <c r="B64" s="251"/>
      <c r="C64" s="251"/>
      <c r="D64" s="77">
        <f t="shared" si="2"/>
        <v>7.6158333333333337</v>
      </c>
      <c r="E64" s="97">
        <v>39.21</v>
      </c>
      <c r="F64" s="97">
        <v>23.4</v>
      </c>
      <c r="G64" s="97">
        <v>91.39</v>
      </c>
      <c r="H64" s="97">
        <v>735.03</v>
      </c>
      <c r="I64" s="98"/>
      <c r="J64" s="175">
        <v>0.39</v>
      </c>
      <c r="K64" s="175">
        <v>0.35</v>
      </c>
      <c r="L64" s="175">
        <v>0.37</v>
      </c>
      <c r="M64" s="175">
        <v>0.37</v>
      </c>
      <c r="N64" s="87"/>
      <c r="O64" s="91">
        <v>0.21</v>
      </c>
      <c r="P64" s="91">
        <v>0.28999999999999998</v>
      </c>
      <c r="Q64" s="91">
        <v>0.5</v>
      </c>
    </row>
    <row r="65" spans="1:1025" x14ac:dyDescent="0.3">
      <c r="A65" s="251" t="s">
        <v>7</v>
      </c>
      <c r="B65" s="251"/>
      <c r="C65" s="251"/>
      <c r="D65" s="77">
        <f t="shared" si="2"/>
        <v>5.91</v>
      </c>
      <c r="E65" s="99">
        <v>32.1</v>
      </c>
      <c r="F65" s="97">
        <v>23.41</v>
      </c>
      <c r="G65" s="97">
        <v>70.92</v>
      </c>
      <c r="H65" s="97">
        <v>625.59</v>
      </c>
      <c r="I65" s="98"/>
      <c r="J65" s="175">
        <v>0.32</v>
      </c>
      <c r="K65" s="175">
        <v>0.35</v>
      </c>
      <c r="L65" s="175">
        <v>0.28000000000000003</v>
      </c>
      <c r="M65" s="175">
        <v>0.31</v>
      </c>
      <c r="N65" s="87"/>
      <c r="O65" s="91">
        <v>0.21</v>
      </c>
      <c r="P65" s="91">
        <v>0.34</v>
      </c>
      <c r="Q65" s="91">
        <v>0.45</v>
      </c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</row>
    <row r="66" spans="1:1025" x14ac:dyDescent="0.3">
      <c r="A66" s="251" t="s">
        <v>8</v>
      </c>
      <c r="B66" s="251"/>
      <c r="C66" s="251"/>
      <c r="D66" s="77">
        <f t="shared" si="2"/>
        <v>7.1958333333333329</v>
      </c>
      <c r="E66" s="97">
        <v>32.6</v>
      </c>
      <c r="F66" s="97">
        <v>21.85</v>
      </c>
      <c r="G66" s="97">
        <v>86.35</v>
      </c>
      <c r="H66" s="97">
        <v>676.75</v>
      </c>
      <c r="I66" s="98"/>
      <c r="J66" s="175">
        <v>0.33</v>
      </c>
      <c r="K66" s="175">
        <v>0.33</v>
      </c>
      <c r="L66" s="175">
        <v>0.35</v>
      </c>
      <c r="M66" s="175">
        <v>0.34</v>
      </c>
      <c r="N66" s="87"/>
      <c r="O66" s="91">
        <v>0.19</v>
      </c>
      <c r="P66" s="91">
        <v>0.28999999999999998</v>
      </c>
      <c r="Q66" s="91">
        <v>0.51</v>
      </c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  <c r="ADH66" s="67"/>
      <c r="ADI66" s="67"/>
      <c r="ADJ66" s="67"/>
      <c r="ADK66" s="67"/>
      <c r="ADL66" s="67"/>
      <c r="ADM66" s="67"/>
      <c r="ADN66" s="67"/>
      <c r="ADO66" s="67"/>
      <c r="ADP66" s="67"/>
      <c r="ADQ66" s="67"/>
      <c r="ADR66" s="67"/>
      <c r="ADS66" s="67"/>
      <c r="ADT66" s="67"/>
      <c r="ADU66" s="67"/>
      <c r="ADV66" s="67"/>
      <c r="ADW66" s="67"/>
      <c r="ADX66" s="67"/>
      <c r="ADY66" s="67"/>
      <c r="ADZ66" s="67"/>
      <c r="AEA66" s="67"/>
      <c r="AEB66" s="67"/>
      <c r="AEC66" s="67"/>
      <c r="AED66" s="67"/>
      <c r="AEE66" s="67"/>
      <c r="AEF66" s="67"/>
      <c r="AEG66" s="67"/>
      <c r="AEH66" s="67"/>
      <c r="AEI66" s="67"/>
      <c r="AEJ66" s="67"/>
      <c r="AEK66" s="67"/>
      <c r="AEL66" s="67"/>
      <c r="AEM66" s="67"/>
      <c r="AEN66" s="67"/>
      <c r="AEO66" s="67"/>
      <c r="AEP66" s="67"/>
      <c r="AEQ66" s="67"/>
      <c r="AER66" s="67"/>
      <c r="AES66" s="67"/>
      <c r="AET66" s="67"/>
      <c r="AEU66" s="67"/>
      <c r="AEV66" s="67"/>
      <c r="AEW66" s="67"/>
      <c r="AEX66" s="67"/>
      <c r="AEY66" s="67"/>
      <c r="AEZ66" s="67"/>
      <c r="AFA66" s="67"/>
      <c r="AFB66" s="67"/>
      <c r="AFC66" s="67"/>
      <c r="AFD66" s="67"/>
      <c r="AFE66" s="67"/>
      <c r="AFF66" s="67"/>
      <c r="AFG66" s="67"/>
      <c r="AFH66" s="67"/>
      <c r="AFI66" s="67"/>
      <c r="AFJ66" s="67"/>
      <c r="AFK66" s="67"/>
      <c r="AFL66" s="67"/>
      <c r="AFM66" s="67"/>
      <c r="AFN66" s="67"/>
      <c r="AFO66" s="67"/>
      <c r="AFP66" s="67"/>
      <c r="AFQ66" s="67"/>
      <c r="AFR66" s="67"/>
      <c r="AFS66" s="67"/>
      <c r="AFT66" s="67"/>
      <c r="AFU66" s="67"/>
      <c r="AFV66" s="67"/>
      <c r="AFW66" s="67"/>
      <c r="AFX66" s="67"/>
      <c r="AFY66" s="67"/>
      <c r="AFZ66" s="67"/>
      <c r="AGA66" s="67"/>
      <c r="AGB66" s="67"/>
      <c r="AGC66" s="67"/>
      <c r="AGD66" s="67"/>
      <c r="AGE66" s="67"/>
      <c r="AGF66" s="67"/>
      <c r="AGG66" s="67"/>
      <c r="AGH66" s="67"/>
      <c r="AGI66" s="67"/>
      <c r="AGJ66" s="67"/>
      <c r="AGK66" s="67"/>
      <c r="AGL66" s="67"/>
      <c r="AGM66" s="67"/>
      <c r="AGN66" s="67"/>
      <c r="AGO66" s="67"/>
      <c r="AGP66" s="67"/>
      <c r="AGQ66" s="67"/>
      <c r="AGR66" s="67"/>
      <c r="AGS66" s="67"/>
      <c r="AGT66" s="67"/>
      <c r="AGU66" s="67"/>
      <c r="AGV66" s="67"/>
      <c r="AGW66" s="67"/>
      <c r="AGX66" s="67"/>
      <c r="AGY66" s="67"/>
      <c r="AGZ66" s="67"/>
      <c r="AHA66" s="67"/>
      <c r="AHB66" s="67"/>
      <c r="AHC66" s="67"/>
      <c r="AHD66" s="67"/>
      <c r="AHE66" s="67"/>
      <c r="AHF66" s="67"/>
      <c r="AHG66" s="67"/>
      <c r="AHH66" s="67"/>
      <c r="AHI66" s="67"/>
      <c r="AHJ66" s="67"/>
      <c r="AHK66" s="67"/>
      <c r="AHL66" s="67"/>
      <c r="AHM66" s="67"/>
      <c r="AHN66" s="67"/>
      <c r="AHO66" s="67"/>
      <c r="AHP66" s="67"/>
      <c r="AHQ66" s="67"/>
      <c r="AHR66" s="67"/>
      <c r="AHS66" s="67"/>
      <c r="AHT66" s="67"/>
      <c r="AHU66" s="67"/>
      <c r="AHV66" s="67"/>
      <c r="AHW66" s="67"/>
      <c r="AHX66" s="67"/>
      <c r="AHY66" s="67"/>
      <c r="AHZ66" s="67"/>
      <c r="AIA66" s="67"/>
      <c r="AIB66" s="67"/>
      <c r="AIC66" s="67"/>
      <c r="AID66" s="67"/>
      <c r="AIE66" s="67"/>
      <c r="AIF66" s="67"/>
      <c r="AIG66" s="67"/>
      <c r="AIH66" s="67"/>
      <c r="AII66" s="67"/>
      <c r="AIJ66" s="67"/>
      <c r="AIK66" s="67"/>
      <c r="AIL66" s="67"/>
      <c r="AIM66" s="67"/>
      <c r="AIN66" s="67"/>
      <c r="AIO66" s="67"/>
      <c r="AIP66" s="67"/>
      <c r="AIQ66" s="67"/>
      <c r="AIR66" s="67"/>
      <c r="AIS66" s="67"/>
      <c r="AIT66" s="67"/>
      <c r="AIU66" s="67"/>
      <c r="AIV66" s="67"/>
      <c r="AIW66" s="67"/>
      <c r="AIX66" s="67"/>
      <c r="AIY66" s="67"/>
      <c r="AIZ66" s="67"/>
      <c r="AJA66" s="67"/>
      <c r="AJB66" s="67"/>
      <c r="AJC66" s="67"/>
      <c r="AJD66" s="67"/>
      <c r="AJE66" s="67"/>
      <c r="AJF66" s="67"/>
      <c r="AJG66" s="67"/>
      <c r="AJH66" s="67"/>
      <c r="AJI66" s="67"/>
      <c r="AJJ66" s="67"/>
      <c r="AJK66" s="67"/>
      <c r="AJL66" s="67"/>
      <c r="AJM66" s="67"/>
      <c r="AJN66" s="67"/>
      <c r="AJO66" s="67"/>
      <c r="AJP66" s="67"/>
      <c r="AJQ66" s="67"/>
      <c r="AJR66" s="67"/>
      <c r="AJS66" s="67"/>
      <c r="AJT66" s="67"/>
      <c r="AJU66" s="67"/>
      <c r="AJV66" s="67"/>
      <c r="AJW66" s="67"/>
      <c r="AJX66" s="67"/>
      <c r="AJY66" s="67"/>
      <c r="AJZ66" s="67"/>
      <c r="AKA66" s="67"/>
      <c r="AKB66" s="67"/>
      <c r="AKC66" s="67"/>
      <c r="AKD66" s="67"/>
      <c r="AKE66" s="67"/>
      <c r="AKF66" s="67"/>
      <c r="AKG66" s="67"/>
      <c r="AKH66" s="67"/>
      <c r="AKI66" s="67"/>
      <c r="AKJ66" s="67"/>
      <c r="AKK66" s="67"/>
      <c r="AKL66" s="67"/>
      <c r="AKM66" s="67"/>
      <c r="AKN66" s="67"/>
      <c r="AKO66" s="67"/>
      <c r="AKP66" s="67"/>
      <c r="AKQ66" s="67"/>
      <c r="AKR66" s="67"/>
      <c r="AKS66" s="67"/>
      <c r="AKT66" s="67"/>
      <c r="AKU66" s="67"/>
      <c r="AKV66" s="67"/>
      <c r="AKW66" s="67"/>
      <c r="AKX66" s="67"/>
      <c r="AKY66" s="67"/>
      <c r="AKZ66" s="67"/>
      <c r="ALA66" s="67"/>
      <c r="ALB66" s="67"/>
      <c r="ALC66" s="67"/>
      <c r="ALD66" s="67"/>
      <c r="ALE66" s="67"/>
      <c r="ALF66" s="67"/>
      <c r="ALG66" s="67"/>
      <c r="ALH66" s="67"/>
      <c r="ALI66" s="67"/>
      <c r="ALJ66" s="67"/>
      <c r="ALK66" s="67"/>
      <c r="ALL66" s="67"/>
      <c r="ALM66" s="67"/>
      <c r="ALN66" s="67"/>
      <c r="ALO66" s="67"/>
      <c r="ALP66" s="67"/>
      <c r="ALQ66" s="67"/>
      <c r="ALR66" s="67"/>
      <c r="ALS66" s="67"/>
      <c r="ALT66" s="67"/>
      <c r="ALU66" s="67"/>
      <c r="ALV66" s="67"/>
      <c r="ALW66" s="67"/>
      <c r="ALX66" s="67"/>
      <c r="ALY66" s="67"/>
      <c r="ALZ66" s="67"/>
      <c r="AMA66" s="67"/>
      <c r="AMB66" s="67"/>
      <c r="AMC66" s="67"/>
      <c r="AMD66" s="67"/>
      <c r="AME66" s="67"/>
      <c r="AMF66" s="67"/>
      <c r="AMG66" s="67"/>
      <c r="AMH66" s="67"/>
      <c r="AMI66" s="67"/>
      <c r="AMJ66" s="67"/>
      <c r="AMK66" s="67"/>
    </row>
    <row r="67" spans="1:1025" x14ac:dyDescent="0.3">
      <c r="A67" s="251" t="s">
        <v>9</v>
      </c>
      <c r="B67" s="251"/>
      <c r="C67" s="251"/>
      <c r="D67" s="77">
        <f t="shared" si="2"/>
        <v>6.4816666666666665</v>
      </c>
      <c r="E67" s="97">
        <v>36.47</v>
      </c>
      <c r="F67" s="97">
        <v>23.29</v>
      </c>
      <c r="G67" s="97">
        <v>77.78</v>
      </c>
      <c r="H67" s="97">
        <v>670.81</v>
      </c>
      <c r="I67" s="98"/>
      <c r="J67" s="175">
        <v>0.36</v>
      </c>
      <c r="K67" s="175">
        <v>0.35</v>
      </c>
      <c r="L67" s="175">
        <v>0.31</v>
      </c>
      <c r="M67" s="175">
        <v>0.34</v>
      </c>
      <c r="N67" s="87"/>
      <c r="O67" s="91">
        <v>0.22</v>
      </c>
      <c r="P67" s="91">
        <v>0.31</v>
      </c>
      <c r="Q67" s="91">
        <v>0.46</v>
      </c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  <c r="ADH67" s="67"/>
      <c r="ADI67" s="67"/>
      <c r="ADJ67" s="67"/>
      <c r="ADK67" s="67"/>
      <c r="ADL67" s="67"/>
      <c r="ADM67" s="67"/>
      <c r="ADN67" s="67"/>
      <c r="ADO67" s="67"/>
      <c r="ADP67" s="67"/>
      <c r="ADQ67" s="67"/>
      <c r="ADR67" s="67"/>
      <c r="ADS67" s="67"/>
      <c r="ADT67" s="67"/>
      <c r="ADU67" s="67"/>
      <c r="ADV67" s="67"/>
      <c r="ADW67" s="67"/>
      <c r="ADX67" s="67"/>
      <c r="ADY67" s="67"/>
      <c r="ADZ67" s="67"/>
      <c r="AEA67" s="67"/>
      <c r="AEB67" s="67"/>
      <c r="AEC67" s="67"/>
      <c r="AED67" s="67"/>
      <c r="AEE67" s="67"/>
      <c r="AEF67" s="67"/>
      <c r="AEG67" s="67"/>
      <c r="AEH67" s="67"/>
      <c r="AEI67" s="67"/>
      <c r="AEJ67" s="67"/>
      <c r="AEK67" s="67"/>
      <c r="AEL67" s="67"/>
      <c r="AEM67" s="67"/>
      <c r="AEN67" s="67"/>
      <c r="AEO67" s="67"/>
      <c r="AEP67" s="67"/>
      <c r="AEQ67" s="67"/>
      <c r="AER67" s="67"/>
      <c r="AES67" s="67"/>
      <c r="AET67" s="67"/>
      <c r="AEU67" s="67"/>
      <c r="AEV67" s="67"/>
      <c r="AEW67" s="67"/>
      <c r="AEX67" s="67"/>
      <c r="AEY67" s="67"/>
      <c r="AEZ67" s="67"/>
      <c r="AFA67" s="67"/>
      <c r="AFB67" s="67"/>
      <c r="AFC67" s="67"/>
      <c r="AFD67" s="67"/>
      <c r="AFE67" s="67"/>
      <c r="AFF67" s="67"/>
      <c r="AFG67" s="67"/>
      <c r="AFH67" s="67"/>
      <c r="AFI67" s="67"/>
      <c r="AFJ67" s="67"/>
      <c r="AFK67" s="67"/>
      <c r="AFL67" s="67"/>
      <c r="AFM67" s="67"/>
      <c r="AFN67" s="67"/>
      <c r="AFO67" s="67"/>
      <c r="AFP67" s="67"/>
      <c r="AFQ67" s="67"/>
      <c r="AFR67" s="67"/>
      <c r="AFS67" s="67"/>
      <c r="AFT67" s="67"/>
      <c r="AFU67" s="67"/>
      <c r="AFV67" s="67"/>
      <c r="AFW67" s="67"/>
      <c r="AFX67" s="67"/>
      <c r="AFY67" s="67"/>
      <c r="AFZ67" s="67"/>
      <c r="AGA67" s="67"/>
      <c r="AGB67" s="67"/>
      <c r="AGC67" s="67"/>
      <c r="AGD67" s="67"/>
      <c r="AGE67" s="67"/>
      <c r="AGF67" s="67"/>
      <c r="AGG67" s="67"/>
      <c r="AGH67" s="67"/>
      <c r="AGI67" s="67"/>
      <c r="AGJ67" s="67"/>
      <c r="AGK67" s="67"/>
      <c r="AGL67" s="67"/>
      <c r="AGM67" s="67"/>
      <c r="AGN67" s="67"/>
      <c r="AGO67" s="67"/>
      <c r="AGP67" s="67"/>
      <c r="AGQ67" s="67"/>
      <c r="AGR67" s="67"/>
      <c r="AGS67" s="67"/>
      <c r="AGT67" s="67"/>
      <c r="AGU67" s="67"/>
      <c r="AGV67" s="67"/>
      <c r="AGW67" s="67"/>
      <c r="AGX67" s="67"/>
      <c r="AGY67" s="67"/>
      <c r="AGZ67" s="67"/>
      <c r="AHA67" s="67"/>
      <c r="AHB67" s="67"/>
      <c r="AHC67" s="67"/>
      <c r="AHD67" s="67"/>
      <c r="AHE67" s="67"/>
      <c r="AHF67" s="67"/>
      <c r="AHG67" s="67"/>
      <c r="AHH67" s="67"/>
      <c r="AHI67" s="67"/>
      <c r="AHJ67" s="67"/>
      <c r="AHK67" s="67"/>
      <c r="AHL67" s="67"/>
      <c r="AHM67" s="67"/>
      <c r="AHN67" s="67"/>
      <c r="AHO67" s="67"/>
      <c r="AHP67" s="67"/>
      <c r="AHQ67" s="67"/>
      <c r="AHR67" s="67"/>
      <c r="AHS67" s="67"/>
      <c r="AHT67" s="67"/>
      <c r="AHU67" s="67"/>
      <c r="AHV67" s="67"/>
      <c r="AHW67" s="67"/>
      <c r="AHX67" s="67"/>
      <c r="AHY67" s="67"/>
      <c r="AHZ67" s="67"/>
      <c r="AIA67" s="67"/>
      <c r="AIB67" s="67"/>
      <c r="AIC67" s="67"/>
      <c r="AID67" s="67"/>
      <c r="AIE67" s="67"/>
      <c r="AIF67" s="67"/>
      <c r="AIG67" s="67"/>
      <c r="AIH67" s="67"/>
      <c r="AII67" s="67"/>
      <c r="AIJ67" s="67"/>
      <c r="AIK67" s="67"/>
      <c r="AIL67" s="67"/>
      <c r="AIM67" s="67"/>
      <c r="AIN67" s="67"/>
      <c r="AIO67" s="67"/>
      <c r="AIP67" s="67"/>
      <c r="AIQ67" s="67"/>
      <c r="AIR67" s="67"/>
      <c r="AIS67" s="67"/>
      <c r="AIT67" s="67"/>
      <c r="AIU67" s="67"/>
      <c r="AIV67" s="67"/>
      <c r="AIW67" s="67"/>
      <c r="AIX67" s="67"/>
      <c r="AIY67" s="67"/>
      <c r="AIZ67" s="67"/>
      <c r="AJA67" s="67"/>
      <c r="AJB67" s="67"/>
      <c r="AJC67" s="67"/>
      <c r="AJD67" s="67"/>
      <c r="AJE67" s="67"/>
      <c r="AJF67" s="67"/>
      <c r="AJG67" s="67"/>
      <c r="AJH67" s="67"/>
      <c r="AJI67" s="67"/>
      <c r="AJJ67" s="67"/>
      <c r="AJK67" s="67"/>
      <c r="AJL67" s="67"/>
      <c r="AJM67" s="67"/>
      <c r="AJN67" s="67"/>
      <c r="AJO67" s="67"/>
      <c r="AJP67" s="67"/>
      <c r="AJQ67" s="67"/>
      <c r="AJR67" s="67"/>
      <c r="AJS67" s="67"/>
      <c r="AJT67" s="67"/>
      <c r="AJU67" s="67"/>
      <c r="AJV67" s="67"/>
      <c r="AJW67" s="67"/>
      <c r="AJX67" s="67"/>
      <c r="AJY67" s="67"/>
      <c r="AJZ67" s="67"/>
      <c r="AKA67" s="67"/>
      <c r="AKB67" s="67"/>
      <c r="AKC67" s="67"/>
      <c r="AKD67" s="67"/>
      <c r="AKE67" s="67"/>
      <c r="AKF67" s="67"/>
      <c r="AKG67" s="67"/>
      <c r="AKH67" s="67"/>
      <c r="AKI67" s="67"/>
      <c r="AKJ67" s="67"/>
      <c r="AKK67" s="67"/>
      <c r="AKL67" s="67"/>
      <c r="AKM67" s="67"/>
      <c r="AKN67" s="67"/>
      <c r="AKO67" s="67"/>
      <c r="AKP67" s="67"/>
      <c r="AKQ67" s="67"/>
      <c r="AKR67" s="67"/>
      <c r="AKS67" s="67"/>
      <c r="AKT67" s="67"/>
      <c r="AKU67" s="67"/>
      <c r="AKV67" s="67"/>
      <c r="AKW67" s="67"/>
      <c r="AKX67" s="67"/>
      <c r="AKY67" s="67"/>
      <c r="AKZ67" s="67"/>
      <c r="ALA67" s="67"/>
      <c r="ALB67" s="67"/>
      <c r="ALC67" s="67"/>
      <c r="ALD67" s="67"/>
      <c r="ALE67" s="67"/>
      <c r="ALF67" s="67"/>
      <c r="ALG67" s="67"/>
      <c r="ALH67" s="67"/>
      <c r="ALI67" s="67"/>
      <c r="ALJ67" s="67"/>
      <c r="ALK67" s="67"/>
      <c r="ALL67" s="67"/>
      <c r="ALM67" s="67"/>
      <c r="ALN67" s="67"/>
      <c r="ALO67" s="67"/>
      <c r="ALP67" s="67"/>
      <c r="ALQ67" s="67"/>
      <c r="ALR67" s="67"/>
      <c r="ALS67" s="67"/>
      <c r="ALT67" s="67"/>
      <c r="ALU67" s="67"/>
      <c r="ALV67" s="67"/>
      <c r="ALW67" s="67"/>
      <c r="ALX67" s="67"/>
      <c r="ALY67" s="67"/>
      <c r="ALZ67" s="67"/>
      <c r="AMA67" s="67"/>
      <c r="AMB67" s="67"/>
      <c r="AMC67" s="67"/>
      <c r="AMD67" s="67"/>
      <c r="AME67" s="67"/>
      <c r="AMF67" s="67"/>
      <c r="AMG67" s="67"/>
      <c r="AMH67" s="67"/>
      <c r="AMI67" s="67"/>
      <c r="AMJ67" s="67"/>
      <c r="AMK67" s="67"/>
    </row>
    <row r="68" spans="1:1025" x14ac:dyDescent="0.3">
      <c r="A68" s="251" t="s">
        <v>10</v>
      </c>
      <c r="B68" s="251"/>
      <c r="C68" s="251"/>
      <c r="D68" s="77">
        <f t="shared" si="2"/>
        <v>5.7025000000000006</v>
      </c>
      <c r="E68" s="97">
        <v>32.26</v>
      </c>
      <c r="F68" s="94">
        <v>23</v>
      </c>
      <c r="G68" s="97">
        <v>68.430000000000007</v>
      </c>
      <c r="H68" s="97">
        <v>610.27</v>
      </c>
      <c r="I68" s="98"/>
      <c r="J68" s="175">
        <v>0.32</v>
      </c>
      <c r="K68" s="175">
        <v>0.34</v>
      </c>
      <c r="L68" s="175">
        <v>0.27</v>
      </c>
      <c r="M68" s="175">
        <v>0.31</v>
      </c>
      <c r="N68" s="87"/>
      <c r="O68" s="91">
        <v>0.21</v>
      </c>
      <c r="P68" s="91">
        <v>0.34</v>
      </c>
      <c r="Q68" s="91">
        <v>0.45</v>
      </c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  <c r="IX68" s="67"/>
      <c r="IY68" s="67"/>
      <c r="IZ68" s="67"/>
      <c r="JA68" s="67"/>
      <c r="JB68" s="67"/>
      <c r="JC68" s="67"/>
      <c r="JD68" s="67"/>
      <c r="JE68" s="67"/>
      <c r="JF68" s="67"/>
      <c r="JG68" s="67"/>
      <c r="JH68" s="67"/>
      <c r="JI68" s="67"/>
      <c r="JJ68" s="67"/>
      <c r="JK68" s="67"/>
      <c r="JL68" s="67"/>
      <c r="JM68" s="67"/>
      <c r="JN68" s="67"/>
      <c r="JO68" s="67"/>
      <c r="JP68" s="67"/>
      <c r="JQ68" s="67"/>
      <c r="JR68" s="67"/>
      <c r="JS68" s="67"/>
      <c r="JT68" s="67"/>
      <c r="JU68" s="67"/>
      <c r="JV68" s="67"/>
      <c r="JW68" s="67"/>
      <c r="JX68" s="67"/>
      <c r="JY68" s="67"/>
      <c r="JZ68" s="67"/>
      <c r="KA68" s="67"/>
      <c r="KB68" s="67"/>
      <c r="KC68" s="67"/>
      <c r="KD68" s="67"/>
      <c r="KE68" s="67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  <c r="LY68" s="67"/>
      <c r="LZ68" s="67"/>
      <c r="MA68" s="67"/>
      <c r="MB68" s="67"/>
      <c r="MC68" s="67"/>
      <c r="MD68" s="67"/>
      <c r="ME68" s="67"/>
      <c r="MF68" s="67"/>
      <c r="MG68" s="67"/>
      <c r="MH68" s="67"/>
      <c r="MI68" s="67"/>
      <c r="MJ68" s="67"/>
      <c r="MK68" s="67"/>
      <c r="ML68" s="67"/>
      <c r="MM68" s="67"/>
      <c r="MN68" s="67"/>
      <c r="MO68" s="67"/>
      <c r="MP68" s="67"/>
      <c r="MQ68" s="67"/>
      <c r="MR68" s="67"/>
      <c r="MS68" s="67"/>
      <c r="MT68" s="67"/>
      <c r="MU68" s="67"/>
      <c r="MV68" s="67"/>
      <c r="MW68" s="67"/>
      <c r="MX68" s="67"/>
      <c r="MY68" s="67"/>
      <c r="MZ68" s="67"/>
      <c r="NA68" s="67"/>
      <c r="NB68" s="67"/>
      <c r="NC68" s="67"/>
      <c r="ND68" s="67"/>
      <c r="NE68" s="67"/>
      <c r="NF68" s="67"/>
      <c r="NG68" s="67"/>
      <c r="NH68" s="67"/>
      <c r="NI68" s="67"/>
      <c r="NJ68" s="67"/>
      <c r="NK68" s="67"/>
      <c r="NL68" s="67"/>
      <c r="NM68" s="67"/>
      <c r="NN68" s="67"/>
      <c r="NO68" s="67"/>
      <c r="NP68" s="67"/>
      <c r="NQ68" s="67"/>
      <c r="NR68" s="67"/>
      <c r="NS68" s="67"/>
      <c r="NT68" s="67"/>
      <c r="NU68" s="67"/>
      <c r="NV68" s="67"/>
      <c r="NW68" s="67"/>
      <c r="NX68" s="67"/>
      <c r="NY68" s="67"/>
      <c r="NZ68" s="67"/>
      <c r="OA68" s="67"/>
      <c r="OB68" s="67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7"/>
      <c r="SN68" s="67"/>
      <c r="SO68" s="67"/>
      <c r="SP68" s="67"/>
      <c r="SQ68" s="67"/>
      <c r="SR68" s="67"/>
      <c r="SS68" s="67"/>
      <c r="ST68" s="67"/>
      <c r="SU68" s="67"/>
      <c r="SV68" s="67"/>
      <c r="SW68" s="67"/>
      <c r="SX68" s="67"/>
      <c r="SY68" s="67"/>
      <c r="SZ68" s="67"/>
      <c r="TA68" s="67"/>
      <c r="TB68" s="67"/>
      <c r="TC68" s="67"/>
      <c r="TD68" s="67"/>
      <c r="TE68" s="67"/>
      <c r="TF68" s="67"/>
      <c r="TG68" s="67"/>
      <c r="TH68" s="67"/>
      <c r="TI68" s="67"/>
      <c r="TJ68" s="67"/>
      <c r="TK68" s="67"/>
      <c r="TL68" s="67"/>
      <c r="TM68" s="67"/>
      <c r="TN68" s="67"/>
      <c r="TO68" s="67"/>
      <c r="TP68" s="67"/>
      <c r="TQ68" s="67"/>
      <c r="TR68" s="67"/>
      <c r="TS68" s="67"/>
      <c r="TT68" s="67"/>
      <c r="TU68" s="67"/>
      <c r="TV68" s="67"/>
      <c r="TW68" s="67"/>
      <c r="TX68" s="67"/>
      <c r="TY68" s="67"/>
      <c r="TZ68" s="67"/>
      <c r="UA68" s="67"/>
      <c r="UB68" s="67"/>
      <c r="UC68" s="67"/>
      <c r="UD68" s="67"/>
      <c r="UE68" s="67"/>
      <c r="UF68" s="67"/>
      <c r="UG68" s="67"/>
      <c r="UH68" s="67"/>
      <c r="UI68" s="67"/>
      <c r="UJ68" s="67"/>
      <c r="UK68" s="67"/>
      <c r="UL68" s="67"/>
      <c r="UM68" s="67"/>
      <c r="UN68" s="67"/>
      <c r="UO68" s="67"/>
      <c r="UP68" s="67"/>
      <c r="UQ68" s="67"/>
      <c r="UR68" s="67"/>
      <c r="US68" s="67"/>
      <c r="UT68" s="67"/>
      <c r="UU68" s="67"/>
      <c r="UV68" s="67"/>
      <c r="UW68" s="67"/>
      <c r="UX68" s="67"/>
      <c r="UY68" s="67"/>
      <c r="UZ68" s="67"/>
      <c r="VA68" s="67"/>
      <c r="VB68" s="67"/>
      <c r="VC68" s="67"/>
      <c r="VD68" s="67"/>
      <c r="VE68" s="67"/>
      <c r="VF68" s="67"/>
      <c r="VG68" s="67"/>
      <c r="VH68" s="67"/>
      <c r="VI68" s="67"/>
      <c r="VJ68" s="67"/>
      <c r="VK68" s="67"/>
      <c r="VL68" s="67"/>
      <c r="VM68" s="67"/>
      <c r="VN68" s="67"/>
      <c r="VO68" s="67"/>
      <c r="VP68" s="67"/>
      <c r="VQ68" s="67"/>
      <c r="VR68" s="67"/>
      <c r="VS68" s="67"/>
      <c r="VT68" s="67"/>
      <c r="VU68" s="67"/>
      <c r="VV68" s="67"/>
      <c r="VW68" s="67"/>
      <c r="VX68" s="67"/>
      <c r="VY68" s="67"/>
      <c r="VZ68" s="67"/>
      <c r="WA68" s="67"/>
      <c r="WB68" s="67"/>
      <c r="WC68" s="67"/>
      <c r="WD68" s="67"/>
      <c r="WE68" s="67"/>
      <c r="WF68" s="67"/>
      <c r="WG68" s="67"/>
      <c r="WH68" s="67"/>
      <c r="WI68" s="67"/>
      <c r="WJ68" s="67"/>
      <c r="WK68" s="67"/>
      <c r="WL68" s="67"/>
      <c r="WM68" s="67"/>
      <c r="WN68" s="67"/>
      <c r="WO68" s="67"/>
      <c r="WP68" s="67"/>
      <c r="WQ68" s="67"/>
      <c r="WR68" s="67"/>
      <c r="WS68" s="67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7"/>
      <c r="XX68" s="67"/>
      <c r="XY68" s="67"/>
      <c r="XZ68" s="67"/>
      <c r="YA68" s="67"/>
      <c r="YB68" s="67"/>
      <c r="YC68" s="67"/>
      <c r="YD68" s="67"/>
      <c r="YE68" s="67"/>
      <c r="YF68" s="67"/>
      <c r="YG68" s="67"/>
      <c r="YH68" s="67"/>
      <c r="YI68" s="67"/>
      <c r="YJ68" s="67"/>
      <c r="YK68" s="67"/>
      <c r="YL68" s="67"/>
      <c r="YM68" s="67"/>
      <c r="YN68" s="67"/>
      <c r="YO68" s="67"/>
      <c r="YP68" s="67"/>
      <c r="YQ68" s="67"/>
      <c r="YR68" s="67"/>
      <c r="YS68" s="67"/>
      <c r="YT68" s="67"/>
      <c r="YU68" s="67"/>
      <c r="YV68" s="67"/>
      <c r="YW68" s="67"/>
      <c r="YX68" s="67"/>
      <c r="YY68" s="67"/>
      <c r="YZ68" s="67"/>
      <c r="ZA68" s="67"/>
      <c r="ZB68" s="67"/>
      <c r="ZC68" s="67"/>
      <c r="ZD68" s="67"/>
      <c r="ZE68" s="67"/>
      <c r="ZF68" s="67"/>
      <c r="ZG68" s="67"/>
      <c r="ZH68" s="67"/>
      <c r="ZI68" s="67"/>
      <c r="ZJ68" s="67"/>
      <c r="ZK68" s="67"/>
      <c r="ZL68" s="67"/>
      <c r="ZM68" s="67"/>
      <c r="ZN68" s="67"/>
      <c r="ZO68" s="67"/>
      <c r="ZP68" s="67"/>
      <c r="ZQ68" s="67"/>
      <c r="ZR68" s="67"/>
      <c r="ZS68" s="67"/>
      <c r="ZT68" s="67"/>
      <c r="ZU68" s="67"/>
      <c r="ZV68" s="67"/>
      <c r="ZW68" s="67"/>
      <c r="ZX68" s="67"/>
      <c r="ZY68" s="67"/>
      <c r="ZZ68" s="67"/>
      <c r="AAA68" s="67"/>
      <c r="AAB68" s="67"/>
      <c r="AAC68" s="67"/>
      <c r="AAD68" s="67"/>
      <c r="AAE68" s="67"/>
      <c r="AAF68" s="67"/>
      <c r="AAG68" s="67"/>
      <c r="AAH68" s="67"/>
      <c r="AAI68" s="67"/>
      <c r="AAJ68" s="67"/>
      <c r="AAK68" s="67"/>
      <c r="AAL68" s="67"/>
      <c r="AAM68" s="67"/>
      <c r="AAN68" s="67"/>
      <c r="AAO68" s="67"/>
      <c r="AAP68" s="67"/>
      <c r="AAQ68" s="67"/>
      <c r="AAR68" s="67"/>
      <c r="AAS68" s="67"/>
      <c r="AAT68" s="67"/>
      <c r="AAU68" s="67"/>
      <c r="AAV68" s="67"/>
      <c r="AAW68" s="67"/>
      <c r="AAX68" s="67"/>
      <c r="AAY68" s="67"/>
      <c r="AAZ68" s="67"/>
      <c r="ABA68" s="67"/>
      <c r="ABB68" s="67"/>
      <c r="ABC68" s="67"/>
      <c r="ABD68" s="67"/>
      <c r="ABE68" s="67"/>
      <c r="ABF68" s="67"/>
      <c r="ABG68" s="67"/>
      <c r="ABH68" s="67"/>
      <c r="ABI68" s="67"/>
      <c r="ABJ68" s="67"/>
      <c r="ABK68" s="67"/>
      <c r="ABL68" s="67"/>
      <c r="ABM68" s="67"/>
      <c r="ABN68" s="67"/>
      <c r="ABO68" s="67"/>
      <c r="ABP68" s="67"/>
      <c r="ABQ68" s="67"/>
      <c r="ABR68" s="67"/>
      <c r="ABS68" s="67"/>
      <c r="ABT68" s="67"/>
      <c r="ABU68" s="67"/>
      <c r="ABV68" s="67"/>
      <c r="ABW68" s="67"/>
      <c r="ABX68" s="67"/>
      <c r="ABY68" s="67"/>
      <c r="ABZ68" s="67"/>
      <c r="ACA68" s="67"/>
      <c r="ACB68" s="67"/>
      <c r="ACC68" s="67"/>
      <c r="ACD68" s="67"/>
      <c r="ACE68" s="67"/>
      <c r="ACF68" s="67"/>
      <c r="ACG68" s="67"/>
      <c r="ACH68" s="67"/>
      <c r="ACI68" s="67"/>
      <c r="ACJ68" s="67"/>
      <c r="ACK68" s="67"/>
      <c r="ACL68" s="67"/>
      <c r="ACM68" s="67"/>
      <c r="ACN68" s="67"/>
      <c r="ACO68" s="67"/>
      <c r="ACP68" s="67"/>
      <c r="ACQ68" s="67"/>
      <c r="ACR68" s="67"/>
      <c r="ACS68" s="67"/>
      <c r="ACT68" s="67"/>
      <c r="ACU68" s="67"/>
      <c r="ACV68" s="67"/>
      <c r="ACW68" s="67"/>
      <c r="ACX68" s="67"/>
      <c r="ACY68" s="67"/>
      <c r="ACZ68" s="67"/>
      <c r="ADA68" s="67"/>
      <c r="ADB68" s="67"/>
      <c r="ADC68" s="67"/>
      <c r="ADD68" s="67"/>
      <c r="ADE68" s="67"/>
      <c r="ADF68" s="67"/>
      <c r="ADG68" s="67"/>
      <c r="ADH68" s="67"/>
      <c r="ADI68" s="67"/>
      <c r="ADJ68" s="67"/>
      <c r="ADK68" s="67"/>
      <c r="ADL68" s="67"/>
      <c r="ADM68" s="67"/>
      <c r="ADN68" s="67"/>
      <c r="ADO68" s="67"/>
      <c r="ADP68" s="67"/>
      <c r="ADQ68" s="67"/>
      <c r="ADR68" s="67"/>
      <c r="ADS68" s="67"/>
      <c r="ADT68" s="67"/>
      <c r="ADU68" s="67"/>
      <c r="ADV68" s="67"/>
      <c r="ADW68" s="67"/>
      <c r="ADX68" s="67"/>
      <c r="ADY68" s="67"/>
      <c r="ADZ68" s="67"/>
      <c r="AEA68" s="67"/>
      <c r="AEB68" s="67"/>
      <c r="AEC68" s="67"/>
      <c r="AED68" s="67"/>
      <c r="AEE68" s="67"/>
      <c r="AEF68" s="67"/>
      <c r="AEG68" s="67"/>
      <c r="AEH68" s="67"/>
      <c r="AEI68" s="67"/>
      <c r="AEJ68" s="67"/>
      <c r="AEK68" s="67"/>
      <c r="AEL68" s="67"/>
      <c r="AEM68" s="67"/>
      <c r="AEN68" s="67"/>
      <c r="AEO68" s="67"/>
      <c r="AEP68" s="67"/>
      <c r="AEQ68" s="67"/>
      <c r="AER68" s="67"/>
      <c r="AES68" s="67"/>
      <c r="AET68" s="67"/>
      <c r="AEU68" s="67"/>
      <c r="AEV68" s="67"/>
      <c r="AEW68" s="67"/>
      <c r="AEX68" s="67"/>
      <c r="AEY68" s="67"/>
      <c r="AEZ68" s="67"/>
      <c r="AFA68" s="67"/>
      <c r="AFB68" s="67"/>
      <c r="AFC68" s="67"/>
      <c r="AFD68" s="67"/>
      <c r="AFE68" s="67"/>
      <c r="AFF68" s="67"/>
      <c r="AFG68" s="67"/>
      <c r="AFH68" s="67"/>
      <c r="AFI68" s="67"/>
      <c r="AFJ68" s="67"/>
      <c r="AFK68" s="67"/>
      <c r="AFL68" s="67"/>
      <c r="AFM68" s="67"/>
      <c r="AFN68" s="67"/>
      <c r="AFO68" s="67"/>
      <c r="AFP68" s="67"/>
      <c r="AFQ68" s="67"/>
      <c r="AFR68" s="67"/>
      <c r="AFS68" s="67"/>
      <c r="AFT68" s="67"/>
      <c r="AFU68" s="67"/>
      <c r="AFV68" s="67"/>
      <c r="AFW68" s="67"/>
      <c r="AFX68" s="67"/>
      <c r="AFY68" s="67"/>
      <c r="AFZ68" s="67"/>
      <c r="AGA68" s="67"/>
      <c r="AGB68" s="67"/>
      <c r="AGC68" s="67"/>
      <c r="AGD68" s="67"/>
      <c r="AGE68" s="67"/>
      <c r="AGF68" s="67"/>
      <c r="AGG68" s="67"/>
      <c r="AGH68" s="67"/>
      <c r="AGI68" s="67"/>
      <c r="AGJ68" s="67"/>
      <c r="AGK68" s="67"/>
      <c r="AGL68" s="67"/>
      <c r="AGM68" s="67"/>
      <c r="AGN68" s="67"/>
      <c r="AGO68" s="67"/>
      <c r="AGP68" s="67"/>
      <c r="AGQ68" s="67"/>
      <c r="AGR68" s="67"/>
      <c r="AGS68" s="67"/>
      <c r="AGT68" s="67"/>
      <c r="AGU68" s="67"/>
      <c r="AGV68" s="67"/>
      <c r="AGW68" s="67"/>
      <c r="AGX68" s="67"/>
      <c r="AGY68" s="67"/>
      <c r="AGZ68" s="67"/>
      <c r="AHA68" s="67"/>
      <c r="AHB68" s="67"/>
      <c r="AHC68" s="67"/>
      <c r="AHD68" s="67"/>
      <c r="AHE68" s="67"/>
      <c r="AHF68" s="67"/>
      <c r="AHG68" s="67"/>
      <c r="AHH68" s="67"/>
      <c r="AHI68" s="67"/>
      <c r="AHJ68" s="67"/>
      <c r="AHK68" s="67"/>
      <c r="AHL68" s="67"/>
      <c r="AHM68" s="67"/>
      <c r="AHN68" s="67"/>
      <c r="AHO68" s="67"/>
      <c r="AHP68" s="67"/>
      <c r="AHQ68" s="67"/>
      <c r="AHR68" s="67"/>
      <c r="AHS68" s="67"/>
      <c r="AHT68" s="67"/>
      <c r="AHU68" s="67"/>
      <c r="AHV68" s="67"/>
      <c r="AHW68" s="67"/>
      <c r="AHX68" s="67"/>
      <c r="AHY68" s="67"/>
      <c r="AHZ68" s="67"/>
      <c r="AIA68" s="67"/>
      <c r="AIB68" s="67"/>
      <c r="AIC68" s="67"/>
      <c r="AID68" s="67"/>
      <c r="AIE68" s="67"/>
      <c r="AIF68" s="67"/>
      <c r="AIG68" s="67"/>
      <c r="AIH68" s="67"/>
      <c r="AII68" s="67"/>
      <c r="AIJ68" s="67"/>
      <c r="AIK68" s="67"/>
      <c r="AIL68" s="67"/>
      <c r="AIM68" s="67"/>
      <c r="AIN68" s="67"/>
      <c r="AIO68" s="67"/>
      <c r="AIP68" s="67"/>
      <c r="AIQ68" s="67"/>
      <c r="AIR68" s="67"/>
      <c r="AIS68" s="67"/>
      <c r="AIT68" s="67"/>
      <c r="AIU68" s="67"/>
      <c r="AIV68" s="67"/>
      <c r="AIW68" s="67"/>
      <c r="AIX68" s="67"/>
      <c r="AIY68" s="67"/>
      <c r="AIZ68" s="67"/>
      <c r="AJA68" s="67"/>
      <c r="AJB68" s="67"/>
      <c r="AJC68" s="67"/>
      <c r="AJD68" s="67"/>
      <c r="AJE68" s="67"/>
      <c r="AJF68" s="67"/>
      <c r="AJG68" s="67"/>
      <c r="AJH68" s="67"/>
      <c r="AJI68" s="67"/>
      <c r="AJJ68" s="67"/>
      <c r="AJK68" s="67"/>
      <c r="AJL68" s="67"/>
      <c r="AJM68" s="67"/>
      <c r="AJN68" s="67"/>
      <c r="AJO68" s="67"/>
      <c r="AJP68" s="67"/>
      <c r="AJQ68" s="67"/>
      <c r="AJR68" s="67"/>
      <c r="AJS68" s="67"/>
      <c r="AJT68" s="67"/>
      <c r="AJU68" s="67"/>
      <c r="AJV68" s="67"/>
      <c r="AJW68" s="67"/>
      <c r="AJX68" s="67"/>
      <c r="AJY68" s="67"/>
      <c r="AJZ68" s="67"/>
      <c r="AKA68" s="67"/>
      <c r="AKB68" s="67"/>
      <c r="AKC68" s="67"/>
      <c r="AKD68" s="67"/>
      <c r="AKE68" s="67"/>
      <c r="AKF68" s="67"/>
      <c r="AKG68" s="67"/>
      <c r="AKH68" s="67"/>
      <c r="AKI68" s="67"/>
      <c r="AKJ68" s="67"/>
      <c r="AKK68" s="67"/>
      <c r="AKL68" s="67"/>
      <c r="AKM68" s="67"/>
      <c r="AKN68" s="67"/>
      <c r="AKO68" s="67"/>
      <c r="AKP68" s="67"/>
      <c r="AKQ68" s="67"/>
      <c r="AKR68" s="67"/>
      <c r="AKS68" s="67"/>
      <c r="AKT68" s="67"/>
      <c r="AKU68" s="67"/>
      <c r="AKV68" s="67"/>
      <c r="AKW68" s="67"/>
      <c r="AKX68" s="67"/>
      <c r="AKY68" s="67"/>
      <c r="AKZ68" s="67"/>
      <c r="ALA68" s="67"/>
      <c r="ALB68" s="67"/>
      <c r="ALC68" s="67"/>
      <c r="ALD68" s="67"/>
      <c r="ALE68" s="67"/>
      <c r="ALF68" s="67"/>
      <c r="ALG68" s="67"/>
      <c r="ALH68" s="67"/>
      <c r="ALI68" s="67"/>
      <c r="ALJ68" s="67"/>
      <c r="ALK68" s="67"/>
      <c r="ALL68" s="67"/>
      <c r="ALM68" s="67"/>
      <c r="ALN68" s="67"/>
      <c r="ALO68" s="67"/>
      <c r="ALP68" s="67"/>
      <c r="ALQ68" s="67"/>
      <c r="ALR68" s="67"/>
      <c r="ALS68" s="67"/>
      <c r="ALT68" s="67"/>
      <c r="ALU68" s="67"/>
      <c r="ALV68" s="67"/>
      <c r="ALW68" s="67"/>
      <c r="ALX68" s="67"/>
      <c r="ALY68" s="67"/>
      <c r="ALZ68" s="67"/>
      <c r="AMA68" s="67"/>
      <c r="AMB68" s="67"/>
      <c r="AMC68" s="67"/>
      <c r="AMD68" s="67"/>
      <c r="AME68" s="67"/>
      <c r="AMF68" s="67"/>
      <c r="AMG68" s="67"/>
      <c r="AMH68" s="67"/>
      <c r="AMI68" s="67"/>
      <c r="AMJ68" s="67"/>
      <c r="AMK68" s="67"/>
    </row>
    <row r="69" spans="1:1025" x14ac:dyDescent="0.3">
      <c r="A69" s="251" t="s">
        <v>555</v>
      </c>
      <c r="B69" s="251"/>
      <c r="C69" s="251"/>
      <c r="D69" s="77">
        <f t="shared" si="2"/>
        <v>7.4624999999999995</v>
      </c>
      <c r="E69" s="97">
        <v>34.69</v>
      </c>
      <c r="F69" s="97">
        <v>24.5</v>
      </c>
      <c r="G69" s="97">
        <v>89.55</v>
      </c>
      <c r="H69" s="97">
        <v>720.78</v>
      </c>
      <c r="I69" s="98"/>
      <c r="J69" s="175">
        <v>0.35</v>
      </c>
      <c r="K69" s="175">
        <v>0.37</v>
      </c>
      <c r="L69" s="175">
        <v>0.36</v>
      </c>
      <c r="M69" s="175">
        <v>0.36</v>
      </c>
      <c r="N69" s="87"/>
      <c r="O69" s="91">
        <v>0.19</v>
      </c>
      <c r="P69" s="91">
        <v>0.31</v>
      </c>
      <c r="Q69" s="91">
        <v>0.5</v>
      </c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  <c r="IX69" s="67"/>
      <c r="IY69" s="67"/>
      <c r="IZ69" s="67"/>
      <c r="JA69" s="67"/>
      <c r="JB69" s="67"/>
      <c r="JC69" s="67"/>
      <c r="JD69" s="67"/>
      <c r="JE69" s="67"/>
      <c r="JF69" s="67"/>
      <c r="JG69" s="67"/>
      <c r="JH69" s="67"/>
      <c r="JI69" s="67"/>
      <c r="JJ69" s="67"/>
      <c r="JK69" s="67"/>
      <c r="JL69" s="67"/>
      <c r="JM69" s="67"/>
      <c r="JN69" s="67"/>
      <c r="JO69" s="67"/>
      <c r="JP69" s="67"/>
      <c r="JQ69" s="67"/>
      <c r="JR69" s="67"/>
      <c r="JS69" s="67"/>
      <c r="JT69" s="67"/>
      <c r="JU69" s="67"/>
      <c r="JV69" s="67"/>
      <c r="JW69" s="67"/>
      <c r="JX69" s="67"/>
      <c r="JY69" s="67"/>
      <c r="JZ69" s="67"/>
      <c r="KA69" s="67"/>
      <c r="KB69" s="67"/>
      <c r="KC69" s="67"/>
      <c r="KD69" s="67"/>
      <c r="KE69" s="67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  <c r="LY69" s="67"/>
      <c r="LZ69" s="67"/>
      <c r="MA69" s="67"/>
      <c r="MB69" s="67"/>
      <c r="MC69" s="67"/>
      <c r="MD69" s="67"/>
      <c r="ME69" s="67"/>
      <c r="MF69" s="67"/>
      <c r="MG69" s="67"/>
      <c r="MH69" s="67"/>
      <c r="MI69" s="67"/>
      <c r="MJ69" s="67"/>
      <c r="MK69" s="67"/>
      <c r="ML69" s="67"/>
      <c r="MM69" s="67"/>
      <c r="MN69" s="67"/>
      <c r="MO69" s="67"/>
      <c r="MP69" s="67"/>
      <c r="MQ69" s="67"/>
      <c r="MR69" s="67"/>
      <c r="MS69" s="67"/>
      <c r="MT69" s="67"/>
      <c r="MU69" s="67"/>
      <c r="MV69" s="67"/>
      <c r="MW69" s="67"/>
      <c r="MX69" s="67"/>
      <c r="MY69" s="67"/>
      <c r="MZ69" s="67"/>
      <c r="NA69" s="67"/>
      <c r="NB69" s="67"/>
      <c r="NC69" s="67"/>
      <c r="ND69" s="67"/>
      <c r="NE69" s="67"/>
      <c r="NF69" s="67"/>
      <c r="NG69" s="67"/>
      <c r="NH69" s="67"/>
      <c r="NI69" s="67"/>
      <c r="NJ69" s="67"/>
      <c r="NK69" s="67"/>
      <c r="NL69" s="67"/>
      <c r="NM69" s="67"/>
      <c r="NN69" s="67"/>
      <c r="NO69" s="67"/>
      <c r="NP69" s="67"/>
      <c r="NQ69" s="67"/>
      <c r="NR69" s="67"/>
      <c r="NS69" s="67"/>
      <c r="NT69" s="67"/>
      <c r="NU69" s="67"/>
      <c r="NV69" s="67"/>
      <c r="NW69" s="67"/>
      <c r="NX69" s="67"/>
      <c r="NY69" s="67"/>
      <c r="NZ69" s="67"/>
      <c r="OA69" s="67"/>
      <c r="OB69" s="67"/>
      <c r="OC69" s="67"/>
      <c r="OD69" s="67"/>
      <c r="OE69" s="67"/>
      <c r="OF69" s="67"/>
      <c r="OG69" s="67"/>
      <c r="OH69" s="67"/>
      <c r="OI69" s="67"/>
      <c r="OJ69" s="67"/>
      <c r="OK69" s="67"/>
      <c r="OL69" s="67"/>
      <c r="OM69" s="67"/>
      <c r="ON69" s="67"/>
      <c r="OO69" s="67"/>
      <c r="OP69" s="67"/>
      <c r="OQ69" s="67"/>
      <c r="OR69" s="67"/>
      <c r="OS69" s="67"/>
      <c r="OT69" s="67"/>
      <c r="OU69" s="67"/>
      <c r="OV69" s="67"/>
      <c r="OW69" s="67"/>
      <c r="OX69" s="67"/>
      <c r="OY69" s="67"/>
      <c r="OZ69" s="67"/>
      <c r="PA69" s="67"/>
      <c r="PB69" s="67"/>
      <c r="PC69" s="67"/>
      <c r="PD69" s="67"/>
      <c r="PE69" s="67"/>
      <c r="PF69" s="67"/>
      <c r="PG69" s="67"/>
      <c r="PH69" s="67"/>
      <c r="PI69" s="67"/>
      <c r="PJ69" s="67"/>
      <c r="PK69" s="67"/>
      <c r="PL69" s="67"/>
      <c r="PM69" s="67"/>
      <c r="PN69" s="67"/>
      <c r="PO69" s="67"/>
      <c r="PP69" s="67"/>
      <c r="PQ69" s="67"/>
      <c r="PR69" s="67"/>
      <c r="PS69" s="67"/>
      <c r="PT69" s="67"/>
      <c r="PU69" s="67"/>
      <c r="PV69" s="67"/>
      <c r="PW69" s="67"/>
      <c r="PX69" s="67"/>
      <c r="PY69" s="67"/>
      <c r="PZ69" s="67"/>
      <c r="QA69" s="67"/>
      <c r="QB69" s="67"/>
      <c r="QC69" s="67"/>
      <c r="QD69" s="67"/>
      <c r="QE69" s="67"/>
      <c r="QF69" s="67"/>
      <c r="QG69" s="67"/>
      <c r="QH69" s="67"/>
      <c r="QI69" s="67"/>
      <c r="QJ69" s="67"/>
      <c r="QK69" s="67"/>
      <c r="QL69" s="67"/>
      <c r="QM69" s="67"/>
      <c r="QN69" s="67"/>
      <c r="QO69" s="67"/>
      <c r="QP69" s="67"/>
      <c r="QQ69" s="67"/>
      <c r="QR69" s="67"/>
      <c r="QS69" s="67"/>
      <c r="QT69" s="67"/>
      <c r="QU69" s="67"/>
      <c r="QV69" s="67"/>
      <c r="QW69" s="67"/>
      <c r="QX69" s="67"/>
      <c r="QY69" s="67"/>
      <c r="QZ69" s="67"/>
      <c r="RA69" s="67"/>
      <c r="RB69" s="67"/>
      <c r="RC69" s="67"/>
      <c r="RD69" s="67"/>
      <c r="RE69" s="67"/>
      <c r="RF69" s="67"/>
      <c r="RG69" s="67"/>
      <c r="RH69" s="67"/>
      <c r="RI69" s="67"/>
      <c r="RJ69" s="67"/>
      <c r="RK69" s="67"/>
      <c r="RL69" s="67"/>
      <c r="RM69" s="67"/>
      <c r="RN69" s="67"/>
      <c r="RO69" s="67"/>
      <c r="RP69" s="67"/>
      <c r="RQ69" s="67"/>
      <c r="RR69" s="67"/>
      <c r="RS69" s="67"/>
      <c r="RT69" s="67"/>
      <c r="RU69" s="67"/>
      <c r="RV69" s="67"/>
      <c r="RW69" s="67"/>
      <c r="RX69" s="67"/>
      <c r="RY69" s="67"/>
      <c r="RZ69" s="67"/>
      <c r="SA69" s="67"/>
      <c r="SB69" s="67"/>
      <c r="SC69" s="67"/>
      <c r="SD69" s="67"/>
      <c r="SE69" s="67"/>
      <c r="SF69" s="67"/>
      <c r="SG69" s="67"/>
      <c r="SH69" s="67"/>
      <c r="SI69" s="67"/>
      <c r="SJ69" s="67"/>
      <c r="SK69" s="67"/>
      <c r="SL69" s="67"/>
      <c r="SM69" s="67"/>
      <c r="SN69" s="67"/>
      <c r="SO69" s="67"/>
      <c r="SP69" s="67"/>
      <c r="SQ69" s="67"/>
      <c r="SR69" s="67"/>
      <c r="SS69" s="67"/>
      <c r="ST69" s="67"/>
      <c r="SU69" s="67"/>
      <c r="SV69" s="67"/>
      <c r="SW69" s="67"/>
      <c r="SX69" s="67"/>
      <c r="SY69" s="67"/>
      <c r="SZ69" s="67"/>
      <c r="TA69" s="67"/>
      <c r="TB69" s="67"/>
      <c r="TC69" s="67"/>
      <c r="TD69" s="67"/>
      <c r="TE69" s="67"/>
      <c r="TF69" s="67"/>
      <c r="TG69" s="67"/>
      <c r="TH69" s="67"/>
      <c r="TI69" s="67"/>
      <c r="TJ69" s="67"/>
      <c r="TK69" s="67"/>
      <c r="TL69" s="67"/>
      <c r="TM69" s="67"/>
      <c r="TN69" s="67"/>
      <c r="TO69" s="67"/>
      <c r="TP69" s="67"/>
      <c r="TQ69" s="67"/>
      <c r="TR69" s="67"/>
      <c r="TS69" s="67"/>
      <c r="TT69" s="67"/>
      <c r="TU69" s="67"/>
      <c r="TV69" s="67"/>
      <c r="TW69" s="67"/>
      <c r="TX69" s="67"/>
      <c r="TY69" s="67"/>
      <c r="TZ69" s="67"/>
      <c r="UA69" s="67"/>
      <c r="UB69" s="67"/>
      <c r="UC69" s="67"/>
      <c r="UD69" s="67"/>
      <c r="UE69" s="67"/>
      <c r="UF69" s="67"/>
      <c r="UG69" s="67"/>
      <c r="UH69" s="67"/>
      <c r="UI69" s="67"/>
      <c r="UJ69" s="67"/>
      <c r="UK69" s="67"/>
      <c r="UL69" s="67"/>
      <c r="UM69" s="67"/>
      <c r="UN69" s="67"/>
      <c r="UO69" s="67"/>
      <c r="UP69" s="67"/>
      <c r="UQ69" s="67"/>
      <c r="UR69" s="67"/>
      <c r="US69" s="67"/>
      <c r="UT69" s="67"/>
      <c r="UU69" s="67"/>
      <c r="UV69" s="67"/>
      <c r="UW69" s="67"/>
      <c r="UX69" s="67"/>
      <c r="UY69" s="67"/>
      <c r="UZ69" s="67"/>
      <c r="VA69" s="67"/>
      <c r="VB69" s="67"/>
      <c r="VC69" s="67"/>
      <c r="VD69" s="67"/>
      <c r="VE69" s="67"/>
      <c r="VF69" s="67"/>
      <c r="VG69" s="67"/>
      <c r="VH69" s="67"/>
      <c r="VI69" s="67"/>
      <c r="VJ69" s="67"/>
      <c r="VK69" s="67"/>
      <c r="VL69" s="67"/>
      <c r="VM69" s="67"/>
      <c r="VN69" s="67"/>
      <c r="VO69" s="67"/>
      <c r="VP69" s="67"/>
      <c r="VQ69" s="67"/>
      <c r="VR69" s="67"/>
      <c r="VS69" s="67"/>
      <c r="VT69" s="67"/>
      <c r="VU69" s="67"/>
      <c r="VV69" s="67"/>
      <c r="VW69" s="67"/>
      <c r="VX69" s="67"/>
      <c r="VY69" s="67"/>
      <c r="VZ69" s="67"/>
      <c r="WA69" s="67"/>
      <c r="WB69" s="67"/>
      <c r="WC69" s="67"/>
      <c r="WD69" s="67"/>
      <c r="WE69" s="67"/>
      <c r="WF69" s="67"/>
      <c r="WG69" s="67"/>
      <c r="WH69" s="67"/>
      <c r="WI69" s="67"/>
      <c r="WJ69" s="67"/>
      <c r="WK69" s="67"/>
      <c r="WL69" s="67"/>
      <c r="WM69" s="67"/>
      <c r="WN69" s="67"/>
      <c r="WO69" s="67"/>
      <c r="WP69" s="67"/>
      <c r="WQ69" s="67"/>
      <c r="WR69" s="67"/>
      <c r="WS69" s="67"/>
      <c r="WT69" s="67"/>
      <c r="WU69" s="67"/>
      <c r="WV69" s="67"/>
      <c r="WW69" s="67"/>
      <c r="WX69" s="67"/>
      <c r="WY69" s="67"/>
      <c r="WZ69" s="67"/>
      <c r="XA69" s="67"/>
      <c r="XB69" s="67"/>
      <c r="XC69" s="67"/>
      <c r="XD69" s="67"/>
      <c r="XE69" s="67"/>
      <c r="XF69" s="67"/>
      <c r="XG69" s="67"/>
      <c r="XH69" s="67"/>
      <c r="XI69" s="67"/>
      <c r="XJ69" s="67"/>
      <c r="XK69" s="67"/>
      <c r="XL69" s="67"/>
      <c r="XM69" s="67"/>
      <c r="XN69" s="67"/>
      <c r="XO69" s="67"/>
      <c r="XP69" s="67"/>
      <c r="XQ69" s="67"/>
      <c r="XR69" s="67"/>
      <c r="XS69" s="67"/>
      <c r="XT69" s="67"/>
      <c r="XU69" s="67"/>
      <c r="XV69" s="67"/>
      <c r="XW69" s="67"/>
      <c r="XX69" s="67"/>
      <c r="XY69" s="67"/>
      <c r="XZ69" s="67"/>
      <c r="YA69" s="67"/>
      <c r="YB69" s="67"/>
      <c r="YC69" s="67"/>
      <c r="YD69" s="67"/>
      <c r="YE69" s="67"/>
      <c r="YF69" s="67"/>
      <c r="YG69" s="67"/>
      <c r="YH69" s="67"/>
      <c r="YI69" s="67"/>
      <c r="YJ69" s="67"/>
      <c r="YK69" s="67"/>
      <c r="YL69" s="67"/>
      <c r="YM69" s="67"/>
      <c r="YN69" s="67"/>
      <c r="YO69" s="67"/>
      <c r="YP69" s="67"/>
      <c r="YQ69" s="67"/>
      <c r="YR69" s="67"/>
      <c r="YS69" s="67"/>
      <c r="YT69" s="67"/>
      <c r="YU69" s="67"/>
      <c r="YV69" s="67"/>
      <c r="YW69" s="67"/>
      <c r="YX69" s="67"/>
      <c r="YY69" s="67"/>
      <c r="YZ69" s="67"/>
      <c r="ZA69" s="67"/>
      <c r="ZB69" s="67"/>
      <c r="ZC69" s="67"/>
      <c r="ZD69" s="67"/>
      <c r="ZE69" s="67"/>
      <c r="ZF69" s="67"/>
      <c r="ZG69" s="67"/>
      <c r="ZH69" s="67"/>
      <c r="ZI69" s="67"/>
      <c r="ZJ69" s="67"/>
      <c r="ZK69" s="67"/>
      <c r="ZL69" s="67"/>
      <c r="ZM69" s="67"/>
      <c r="ZN69" s="67"/>
      <c r="ZO69" s="67"/>
      <c r="ZP69" s="67"/>
      <c r="ZQ69" s="67"/>
      <c r="ZR69" s="67"/>
      <c r="ZS69" s="67"/>
      <c r="ZT69" s="67"/>
      <c r="ZU69" s="67"/>
      <c r="ZV69" s="67"/>
      <c r="ZW69" s="67"/>
      <c r="ZX69" s="67"/>
      <c r="ZY69" s="67"/>
      <c r="ZZ69" s="67"/>
      <c r="AAA69" s="67"/>
      <c r="AAB69" s="67"/>
      <c r="AAC69" s="67"/>
      <c r="AAD69" s="67"/>
      <c r="AAE69" s="67"/>
      <c r="AAF69" s="67"/>
      <c r="AAG69" s="67"/>
      <c r="AAH69" s="67"/>
      <c r="AAI69" s="67"/>
      <c r="AAJ69" s="67"/>
      <c r="AAK69" s="67"/>
      <c r="AAL69" s="67"/>
      <c r="AAM69" s="67"/>
      <c r="AAN69" s="67"/>
      <c r="AAO69" s="67"/>
      <c r="AAP69" s="67"/>
      <c r="AAQ69" s="67"/>
      <c r="AAR69" s="67"/>
      <c r="AAS69" s="67"/>
      <c r="AAT69" s="67"/>
      <c r="AAU69" s="67"/>
      <c r="AAV69" s="67"/>
      <c r="AAW69" s="67"/>
      <c r="AAX69" s="67"/>
      <c r="AAY69" s="67"/>
      <c r="AAZ69" s="67"/>
      <c r="ABA69" s="67"/>
      <c r="ABB69" s="67"/>
      <c r="ABC69" s="67"/>
      <c r="ABD69" s="67"/>
      <c r="ABE69" s="67"/>
      <c r="ABF69" s="67"/>
      <c r="ABG69" s="67"/>
      <c r="ABH69" s="67"/>
      <c r="ABI69" s="67"/>
      <c r="ABJ69" s="67"/>
      <c r="ABK69" s="67"/>
      <c r="ABL69" s="67"/>
      <c r="ABM69" s="67"/>
      <c r="ABN69" s="67"/>
      <c r="ABO69" s="67"/>
      <c r="ABP69" s="67"/>
      <c r="ABQ69" s="67"/>
      <c r="ABR69" s="67"/>
      <c r="ABS69" s="67"/>
      <c r="ABT69" s="67"/>
      <c r="ABU69" s="67"/>
      <c r="ABV69" s="67"/>
      <c r="ABW69" s="67"/>
      <c r="ABX69" s="67"/>
      <c r="ABY69" s="67"/>
      <c r="ABZ69" s="67"/>
      <c r="ACA69" s="67"/>
      <c r="ACB69" s="67"/>
      <c r="ACC69" s="67"/>
      <c r="ACD69" s="67"/>
      <c r="ACE69" s="67"/>
      <c r="ACF69" s="67"/>
      <c r="ACG69" s="67"/>
      <c r="ACH69" s="67"/>
      <c r="ACI69" s="67"/>
      <c r="ACJ69" s="67"/>
      <c r="ACK69" s="67"/>
      <c r="ACL69" s="67"/>
      <c r="ACM69" s="67"/>
      <c r="ACN69" s="67"/>
      <c r="ACO69" s="67"/>
      <c r="ACP69" s="67"/>
      <c r="ACQ69" s="67"/>
      <c r="ACR69" s="67"/>
      <c r="ACS69" s="67"/>
      <c r="ACT69" s="67"/>
      <c r="ACU69" s="67"/>
      <c r="ACV69" s="67"/>
      <c r="ACW69" s="67"/>
      <c r="ACX69" s="67"/>
      <c r="ACY69" s="67"/>
      <c r="ACZ69" s="67"/>
      <c r="ADA69" s="67"/>
      <c r="ADB69" s="67"/>
      <c r="ADC69" s="67"/>
      <c r="ADD69" s="67"/>
      <c r="ADE69" s="67"/>
      <c r="ADF69" s="67"/>
      <c r="ADG69" s="67"/>
      <c r="ADH69" s="67"/>
      <c r="ADI69" s="67"/>
      <c r="ADJ69" s="67"/>
      <c r="ADK69" s="67"/>
      <c r="ADL69" s="67"/>
      <c r="ADM69" s="67"/>
      <c r="ADN69" s="67"/>
      <c r="ADO69" s="67"/>
      <c r="ADP69" s="67"/>
      <c r="ADQ69" s="67"/>
      <c r="ADR69" s="67"/>
      <c r="ADS69" s="67"/>
      <c r="ADT69" s="67"/>
      <c r="ADU69" s="67"/>
      <c r="ADV69" s="67"/>
      <c r="ADW69" s="67"/>
      <c r="ADX69" s="67"/>
      <c r="ADY69" s="67"/>
      <c r="ADZ69" s="67"/>
      <c r="AEA69" s="67"/>
      <c r="AEB69" s="67"/>
      <c r="AEC69" s="67"/>
      <c r="AED69" s="67"/>
      <c r="AEE69" s="67"/>
      <c r="AEF69" s="67"/>
      <c r="AEG69" s="67"/>
      <c r="AEH69" s="67"/>
      <c r="AEI69" s="67"/>
      <c r="AEJ69" s="67"/>
      <c r="AEK69" s="67"/>
      <c r="AEL69" s="67"/>
      <c r="AEM69" s="67"/>
      <c r="AEN69" s="67"/>
      <c r="AEO69" s="67"/>
      <c r="AEP69" s="67"/>
      <c r="AEQ69" s="67"/>
      <c r="AER69" s="67"/>
      <c r="AES69" s="67"/>
      <c r="AET69" s="67"/>
      <c r="AEU69" s="67"/>
      <c r="AEV69" s="67"/>
      <c r="AEW69" s="67"/>
      <c r="AEX69" s="67"/>
      <c r="AEY69" s="67"/>
      <c r="AEZ69" s="67"/>
      <c r="AFA69" s="67"/>
      <c r="AFB69" s="67"/>
      <c r="AFC69" s="67"/>
      <c r="AFD69" s="67"/>
      <c r="AFE69" s="67"/>
      <c r="AFF69" s="67"/>
      <c r="AFG69" s="67"/>
      <c r="AFH69" s="67"/>
      <c r="AFI69" s="67"/>
      <c r="AFJ69" s="67"/>
      <c r="AFK69" s="67"/>
      <c r="AFL69" s="67"/>
      <c r="AFM69" s="67"/>
      <c r="AFN69" s="67"/>
      <c r="AFO69" s="67"/>
      <c r="AFP69" s="67"/>
      <c r="AFQ69" s="67"/>
      <c r="AFR69" s="67"/>
      <c r="AFS69" s="67"/>
      <c r="AFT69" s="67"/>
      <c r="AFU69" s="67"/>
      <c r="AFV69" s="67"/>
      <c r="AFW69" s="67"/>
      <c r="AFX69" s="67"/>
      <c r="AFY69" s="67"/>
      <c r="AFZ69" s="67"/>
      <c r="AGA69" s="67"/>
      <c r="AGB69" s="67"/>
      <c r="AGC69" s="67"/>
      <c r="AGD69" s="67"/>
      <c r="AGE69" s="67"/>
      <c r="AGF69" s="67"/>
      <c r="AGG69" s="67"/>
      <c r="AGH69" s="67"/>
      <c r="AGI69" s="67"/>
      <c r="AGJ69" s="67"/>
      <c r="AGK69" s="67"/>
      <c r="AGL69" s="67"/>
      <c r="AGM69" s="67"/>
      <c r="AGN69" s="67"/>
      <c r="AGO69" s="67"/>
      <c r="AGP69" s="67"/>
      <c r="AGQ69" s="67"/>
      <c r="AGR69" s="67"/>
      <c r="AGS69" s="67"/>
      <c r="AGT69" s="67"/>
      <c r="AGU69" s="67"/>
      <c r="AGV69" s="67"/>
      <c r="AGW69" s="67"/>
      <c r="AGX69" s="67"/>
      <c r="AGY69" s="67"/>
      <c r="AGZ69" s="67"/>
      <c r="AHA69" s="67"/>
      <c r="AHB69" s="67"/>
      <c r="AHC69" s="67"/>
      <c r="AHD69" s="67"/>
      <c r="AHE69" s="67"/>
      <c r="AHF69" s="67"/>
      <c r="AHG69" s="67"/>
      <c r="AHH69" s="67"/>
      <c r="AHI69" s="67"/>
      <c r="AHJ69" s="67"/>
      <c r="AHK69" s="67"/>
      <c r="AHL69" s="67"/>
      <c r="AHM69" s="67"/>
      <c r="AHN69" s="67"/>
      <c r="AHO69" s="67"/>
      <c r="AHP69" s="67"/>
      <c r="AHQ69" s="67"/>
      <c r="AHR69" s="67"/>
      <c r="AHS69" s="67"/>
      <c r="AHT69" s="67"/>
      <c r="AHU69" s="67"/>
      <c r="AHV69" s="67"/>
      <c r="AHW69" s="67"/>
      <c r="AHX69" s="67"/>
      <c r="AHY69" s="67"/>
      <c r="AHZ69" s="67"/>
      <c r="AIA69" s="67"/>
      <c r="AIB69" s="67"/>
      <c r="AIC69" s="67"/>
      <c r="AID69" s="67"/>
      <c r="AIE69" s="67"/>
      <c r="AIF69" s="67"/>
      <c r="AIG69" s="67"/>
      <c r="AIH69" s="67"/>
      <c r="AII69" s="67"/>
      <c r="AIJ69" s="67"/>
      <c r="AIK69" s="67"/>
      <c r="AIL69" s="67"/>
      <c r="AIM69" s="67"/>
      <c r="AIN69" s="67"/>
      <c r="AIO69" s="67"/>
      <c r="AIP69" s="67"/>
      <c r="AIQ69" s="67"/>
      <c r="AIR69" s="67"/>
      <c r="AIS69" s="67"/>
      <c r="AIT69" s="67"/>
      <c r="AIU69" s="67"/>
      <c r="AIV69" s="67"/>
      <c r="AIW69" s="67"/>
      <c r="AIX69" s="67"/>
      <c r="AIY69" s="67"/>
      <c r="AIZ69" s="67"/>
      <c r="AJA69" s="67"/>
      <c r="AJB69" s="67"/>
      <c r="AJC69" s="67"/>
      <c r="AJD69" s="67"/>
      <c r="AJE69" s="67"/>
      <c r="AJF69" s="67"/>
      <c r="AJG69" s="67"/>
      <c r="AJH69" s="67"/>
      <c r="AJI69" s="67"/>
      <c r="AJJ69" s="67"/>
      <c r="AJK69" s="67"/>
      <c r="AJL69" s="67"/>
      <c r="AJM69" s="67"/>
      <c r="AJN69" s="67"/>
      <c r="AJO69" s="67"/>
      <c r="AJP69" s="67"/>
      <c r="AJQ69" s="67"/>
      <c r="AJR69" s="67"/>
      <c r="AJS69" s="67"/>
      <c r="AJT69" s="67"/>
      <c r="AJU69" s="67"/>
      <c r="AJV69" s="67"/>
      <c r="AJW69" s="67"/>
      <c r="AJX69" s="67"/>
      <c r="AJY69" s="67"/>
      <c r="AJZ69" s="67"/>
      <c r="AKA69" s="67"/>
      <c r="AKB69" s="67"/>
      <c r="AKC69" s="67"/>
      <c r="AKD69" s="67"/>
      <c r="AKE69" s="67"/>
      <c r="AKF69" s="67"/>
      <c r="AKG69" s="67"/>
      <c r="AKH69" s="67"/>
      <c r="AKI69" s="67"/>
      <c r="AKJ69" s="67"/>
      <c r="AKK69" s="67"/>
      <c r="AKL69" s="67"/>
      <c r="AKM69" s="67"/>
      <c r="AKN69" s="67"/>
      <c r="AKO69" s="67"/>
      <c r="AKP69" s="67"/>
      <c r="AKQ69" s="67"/>
      <c r="AKR69" s="67"/>
      <c r="AKS69" s="67"/>
      <c r="AKT69" s="67"/>
      <c r="AKU69" s="67"/>
      <c r="AKV69" s="67"/>
      <c r="AKW69" s="67"/>
      <c r="AKX69" s="67"/>
      <c r="AKY69" s="67"/>
      <c r="AKZ69" s="67"/>
      <c r="ALA69" s="67"/>
      <c r="ALB69" s="67"/>
      <c r="ALC69" s="67"/>
      <c r="ALD69" s="67"/>
      <c r="ALE69" s="67"/>
      <c r="ALF69" s="67"/>
      <c r="ALG69" s="67"/>
      <c r="ALH69" s="67"/>
      <c r="ALI69" s="67"/>
      <c r="ALJ69" s="67"/>
      <c r="ALK69" s="67"/>
      <c r="ALL69" s="67"/>
      <c r="ALM69" s="67"/>
      <c r="ALN69" s="67"/>
      <c r="ALO69" s="67"/>
      <c r="ALP69" s="67"/>
      <c r="ALQ69" s="67"/>
      <c r="ALR69" s="67"/>
      <c r="ALS69" s="67"/>
      <c r="ALT69" s="67"/>
      <c r="ALU69" s="67"/>
      <c r="ALV69" s="67"/>
      <c r="ALW69" s="67"/>
      <c r="ALX69" s="67"/>
      <c r="ALY69" s="67"/>
      <c r="ALZ69" s="67"/>
      <c r="AMA69" s="67"/>
      <c r="AMB69" s="67"/>
      <c r="AMC69" s="67"/>
      <c r="AMD69" s="67"/>
      <c r="AME69" s="67"/>
      <c r="AMF69" s="67"/>
      <c r="AMG69" s="67"/>
      <c r="AMH69" s="67"/>
      <c r="AMI69" s="67"/>
      <c r="AMJ69" s="67"/>
      <c r="AMK69" s="67"/>
    </row>
    <row r="70" spans="1:1025" x14ac:dyDescent="0.3">
      <c r="A70" s="251" t="s">
        <v>556</v>
      </c>
      <c r="B70" s="251"/>
      <c r="C70" s="251"/>
      <c r="D70" s="77">
        <f t="shared" si="2"/>
        <v>6.0316666666666663</v>
      </c>
      <c r="E70" s="99">
        <v>32.340000000000003</v>
      </c>
      <c r="F70" s="97">
        <v>25.7</v>
      </c>
      <c r="G70" s="97">
        <v>72.38</v>
      </c>
      <c r="H70" s="97">
        <v>649.32000000000005</v>
      </c>
      <c r="I70" s="98"/>
      <c r="J70" s="175">
        <v>0.32</v>
      </c>
      <c r="K70" s="175">
        <v>0.38</v>
      </c>
      <c r="L70" s="175">
        <v>0.28999999999999998</v>
      </c>
      <c r="M70" s="175">
        <v>0.32</v>
      </c>
      <c r="N70" s="87"/>
      <c r="O70" s="91">
        <v>0.2</v>
      </c>
      <c r="P70" s="91">
        <v>0.36</v>
      </c>
      <c r="Q70" s="91">
        <v>0.45</v>
      </c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  <c r="IV70" s="67"/>
      <c r="IW70" s="67"/>
      <c r="IX70" s="67"/>
      <c r="IY70" s="67"/>
      <c r="IZ70" s="67"/>
      <c r="JA70" s="67"/>
      <c r="JB70" s="67"/>
      <c r="JC70" s="67"/>
      <c r="JD70" s="67"/>
      <c r="JE70" s="67"/>
      <c r="JF70" s="67"/>
      <c r="JG70" s="67"/>
      <c r="JH70" s="67"/>
      <c r="JI70" s="67"/>
      <c r="JJ70" s="67"/>
      <c r="JK70" s="67"/>
      <c r="JL70" s="67"/>
      <c r="JM70" s="67"/>
      <c r="JN70" s="67"/>
      <c r="JO70" s="67"/>
      <c r="JP70" s="67"/>
      <c r="JQ70" s="67"/>
      <c r="JR70" s="67"/>
      <c r="JS70" s="67"/>
      <c r="JT70" s="67"/>
      <c r="JU70" s="67"/>
      <c r="JV70" s="67"/>
      <c r="JW70" s="67"/>
      <c r="JX70" s="67"/>
      <c r="JY70" s="67"/>
      <c r="JZ70" s="67"/>
      <c r="KA70" s="67"/>
      <c r="KB70" s="67"/>
      <c r="KC70" s="67"/>
      <c r="KD70" s="67"/>
      <c r="KE70" s="67"/>
      <c r="KF70" s="67"/>
      <c r="KG70" s="67"/>
      <c r="KH70" s="67"/>
      <c r="KI70" s="67"/>
      <c r="KJ70" s="67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7"/>
      <c r="LO70" s="67"/>
      <c r="LP70" s="67"/>
      <c r="LQ70" s="67"/>
      <c r="LR70" s="67"/>
      <c r="LS70" s="67"/>
      <c r="LT70" s="67"/>
      <c r="LU70" s="67"/>
      <c r="LV70" s="67"/>
      <c r="LW70" s="67"/>
      <c r="LX70" s="67"/>
      <c r="LY70" s="67"/>
      <c r="LZ70" s="67"/>
      <c r="MA70" s="67"/>
      <c r="MB70" s="67"/>
      <c r="MC70" s="67"/>
      <c r="MD70" s="67"/>
      <c r="ME70" s="67"/>
      <c r="MF70" s="67"/>
      <c r="MG70" s="67"/>
      <c r="MH70" s="67"/>
      <c r="MI70" s="67"/>
      <c r="MJ70" s="67"/>
      <c r="MK70" s="67"/>
      <c r="ML70" s="67"/>
      <c r="MM70" s="67"/>
      <c r="MN70" s="67"/>
      <c r="MO70" s="67"/>
      <c r="MP70" s="67"/>
      <c r="MQ70" s="67"/>
      <c r="MR70" s="67"/>
      <c r="MS70" s="67"/>
      <c r="MT70" s="67"/>
      <c r="MU70" s="67"/>
      <c r="MV70" s="67"/>
      <c r="MW70" s="67"/>
      <c r="MX70" s="67"/>
      <c r="MY70" s="67"/>
      <c r="MZ70" s="67"/>
      <c r="NA70" s="67"/>
      <c r="NB70" s="67"/>
      <c r="NC70" s="67"/>
      <c r="ND70" s="67"/>
      <c r="NE70" s="67"/>
      <c r="NF70" s="67"/>
      <c r="NG70" s="67"/>
      <c r="NH70" s="67"/>
      <c r="NI70" s="67"/>
      <c r="NJ70" s="67"/>
      <c r="NK70" s="67"/>
      <c r="NL70" s="67"/>
      <c r="NM70" s="67"/>
      <c r="NN70" s="67"/>
      <c r="NO70" s="67"/>
      <c r="NP70" s="67"/>
      <c r="NQ70" s="67"/>
      <c r="NR70" s="67"/>
      <c r="NS70" s="67"/>
      <c r="NT70" s="67"/>
      <c r="NU70" s="67"/>
      <c r="NV70" s="67"/>
      <c r="NW70" s="67"/>
      <c r="NX70" s="67"/>
      <c r="NY70" s="67"/>
      <c r="NZ70" s="67"/>
      <c r="OA70" s="67"/>
      <c r="OB70" s="67"/>
      <c r="OC70" s="67"/>
      <c r="OD70" s="67"/>
      <c r="OE70" s="67"/>
      <c r="OF70" s="67"/>
      <c r="OG70" s="67"/>
      <c r="OH70" s="67"/>
      <c r="OI70" s="67"/>
      <c r="OJ70" s="67"/>
      <c r="OK70" s="67"/>
      <c r="OL70" s="67"/>
      <c r="OM70" s="67"/>
      <c r="ON70" s="67"/>
      <c r="OO70" s="67"/>
      <c r="OP70" s="67"/>
      <c r="OQ70" s="67"/>
      <c r="OR70" s="67"/>
      <c r="OS70" s="67"/>
      <c r="OT70" s="67"/>
      <c r="OU70" s="67"/>
      <c r="OV70" s="67"/>
      <c r="OW70" s="67"/>
      <c r="OX70" s="67"/>
      <c r="OY70" s="67"/>
      <c r="OZ70" s="67"/>
      <c r="PA70" s="67"/>
      <c r="PB70" s="67"/>
      <c r="PC70" s="67"/>
      <c r="PD70" s="67"/>
      <c r="PE70" s="67"/>
      <c r="PF70" s="67"/>
      <c r="PG70" s="67"/>
      <c r="PH70" s="67"/>
      <c r="PI70" s="67"/>
      <c r="PJ70" s="67"/>
      <c r="PK70" s="67"/>
      <c r="PL70" s="67"/>
      <c r="PM70" s="67"/>
      <c r="PN70" s="67"/>
      <c r="PO70" s="67"/>
      <c r="PP70" s="67"/>
      <c r="PQ70" s="67"/>
      <c r="PR70" s="67"/>
      <c r="PS70" s="67"/>
      <c r="PT70" s="67"/>
      <c r="PU70" s="67"/>
      <c r="PV70" s="67"/>
      <c r="PW70" s="67"/>
      <c r="PX70" s="67"/>
      <c r="PY70" s="67"/>
      <c r="PZ70" s="67"/>
      <c r="QA70" s="67"/>
      <c r="QB70" s="67"/>
      <c r="QC70" s="67"/>
      <c r="QD70" s="67"/>
      <c r="QE70" s="67"/>
      <c r="QF70" s="67"/>
      <c r="QG70" s="67"/>
      <c r="QH70" s="67"/>
      <c r="QI70" s="67"/>
      <c r="QJ70" s="67"/>
      <c r="QK70" s="67"/>
      <c r="QL70" s="67"/>
      <c r="QM70" s="67"/>
      <c r="QN70" s="67"/>
      <c r="QO70" s="67"/>
      <c r="QP70" s="67"/>
      <c r="QQ70" s="67"/>
      <c r="QR70" s="67"/>
      <c r="QS70" s="67"/>
      <c r="QT70" s="67"/>
      <c r="QU70" s="67"/>
      <c r="QV70" s="67"/>
      <c r="QW70" s="67"/>
      <c r="QX70" s="67"/>
      <c r="QY70" s="67"/>
      <c r="QZ70" s="67"/>
      <c r="RA70" s="67"/>
      <c r="RB70" s="67"/>
      <c r="RC70" s="67"/>
      <c r="RD70" s="67"/>
      <c r="RE70" s="67"/>
      <c r="RF70" s="67"/>
      <c r="RG70" s="67"/>
      <c r="RH70" s="67"/>
      <c r="RI70" s="67"/>
      <c r="RJ70" s="67"/>
      <c r="RK70" s="67"/>
      <c r="RL70" s="67"/>
      <c r="RM70" s="67"/>
      <c r="RN70" s="67"/>
      <c r="RO70" s="67"/>
      <c r="RP70" s="67"/>
      <c r="RQ70" s="67"/>
      <c r="RR70" s="67"/>
      <c r="RS70" s="67"/>
      <c r="RT70" s="67"/>
      <c r="RU70" s="67"/>
      <c r="RV70" s="67"/>
      <c r="RW70" s="67"/>
      <c r="RX70" s="67"/>
      <c r="RY70" s="67"/>
      <c r="RZ70" s="67"/>
      <c r="SA70" s="67"/>
      <c r="SB70" s="67"/>
      <c r="SC70" s="67"/>
      <c r="SD70" s="67"/>
      <c r="SE70" s="67"/>
      <c r="SF70" s="67"/>
      <c r="SG70" s="67"/>
      <c r="SH70" s="67"/>
      <c r="SI70" s="67"/>
      <c r="SJ70" s="67"/>
      <c r="SK70" s="67"/>
      <c r="SL70" s="67"/>
      <c r="SM70" s="67"/>
      <c r="SN70" s="67"/>
      <c r="SO70" s="67"/>
      <c r="SP70" s="67"/>
      <c r="SQ70" s="67"/>
      <c r="SR70" s="67"/>
      <c r="SS70" s="67"/>
      <c r="ST70" s="67"/>
      <c r="SU70" s="67"/>
      <c r="SV70" s="67"/>
      <c r="SW70" s="67"/>
      <c r="SX70" s="67"/>
      <c r="SY70" s="67"/>
      <c r="SZ70" s="67"/>
      <c r="TA70" s="67"/>
      <c r="TB70" s="67"/>
      <c r="TC70" s="67"/>
      <c r="TD70" s="67"/>
      <c r="TE70" s="67"/>
      <c r="TF70" s="67"/>
      <c r="TG70" s="67"/>
      <c r="TH70" s="67"/>
      <c r="TI70" s="67"/>
      <c r="TJ70" s="67"/>
      <c r="TK70" s="67"/>
      <c r="TL70" s="67"/>
      <c r="TM70" s="67"/>
      <c r="TN70" s="67"/>
      <c r="TO70" s="67"/>
      <c r="TP70" s="67"/>
      <c r="TQ70" s="67"/>
      <c r="TR70" s="67"/>
      <c r="TS70" s="67"/>
      <c r="TT70" s="67"/>
      <c r="TU70" s="67"/>
      <c r="TV70" s="67"/>
      <c r="TW70" s="67"/>
      <c r="TX70" s="67"/>
      <c r="TY70" s="67"/>
      <c r="TZ70" s="67"/>
      <c r="UA70" s="67"/>
      <c r="UB70" s="67"/>
      <c r="UC70" s="67"/>
      <c r="UD70" s="67"/>
      <c r="UE70" s="67"/>
      <c r="UF70" s="67"/>
      <c r="UG70" s="67"/>
      <c r="UH70" s="67"/>
      <c r="UI70" s="67"/>
      <c r="UJ70" s="67"/>
      <c r="UK70" s="67"/>
      <c r="UL70" s="67"/>
      <c r="UM70" s="67"/>
      <c r="UN70" s="67"/>
      <c r="UO70" s="67"/>
      <c r="UP70" s="67"/>
      <c r="UQ70" s="67"/>
      <c r="UR70" s="67"/>
      <c r="US70" s="67"/>
      <c r="UT70" s="67"/>
      <c r="UU70" s="67"/>
      <c r="UV70" s="67"/>
      <c r="UW70" s="67"/>
      <c r="UX70" s="67"/>
      <c r="UY70" s="67"/>
      <c r="UZ70" s="67"/>
      <c r="VA70" s="67"/>
      <c r="VB70" s="67"/>
      <c r="VC70" s="67"/>
      <c r="VD70" s="67"/>
      <c r="VE70" s="67"/>
      <c r="VF70" s="67"/>
      <c r="VG70" s="67"/>
      <c r="VH70" s="67"/>
      <c r="VI70" s="67"/>
      <c r="VJ70" s="67"/>
      <c r="VK70" s="67"/>
      <c r="VL70" s="67"/>
      <c r="VM70" s="67"/>
      <c r="VN70" s="67"/>
      <c r="VO70" s="67"/>
      <c r="VP70" s="67"/>
      <c r="VQ70" s="67"/>
      <c r="VR70" s="67"/>
      <c r="VS70" s="67"/>
      <c r="VT70" s="67"/>
      <c r="VU70" s="67"/>
      <c r="VV70" s="67"/>
      <c r="VW70" s="67"/>
      <c r="VX70" s="67"/>
      <c r="VY70" s="67"/>
      <c r="VZ70" s="67"/>
      <c r="WA70" s="67"/>
      <c r="WB70" s="67"/>
      <c r="WC70" s="67"/>
      <c r="WD70" s="67"/>
      <c r="WE70" s="67"/>
      <c r="WF70" s="67"/>
      <c r="WG70" s="67"/>
      <c r="WH70" s="67"/>
      <c r="WI70" s="67"/>
      <c r="WJ70" s="67"/>
      <c r="WK70" s="67"/>
      <c r="WL70" s="67"/>
      <c r="WM70" s="67"/>
      <c r="WN70" s="67"/>
      <c r="WO70" s="67"/>
      <c r="WP70" s="67"/>
      <c r="WQ70" s="67"/>
      <c r="WR70" s="67"/>
      <c r="WS70" s="67"/>
      <c r="WT70" s="67"/>
      <c r="WU70" s="67"/>
      <c r="WV70" s="67"/>
      <c r="WW70" s="67"/>
      <c r="WX70" s="67"/>
      <c r="WY70" s="67"/>
      <c r="WZ70" s="67"/>
      <c r="XA70" s="67"/>
      <c r="XB70" s="67"/>
      <c r="XC70" s="67"/>
      <c r="XD70" s="67"/>
      <c r="XE70" s="67"/>
      <c r="XF70" s="67"/>
      <c r="XG70" s="67"/>
      <c r="XH70" s="67"/>
      <c r="XI70" s="67"/>
      <c r="XJ70" s="67"/>
      <c r="XK70" s="67"/>
      <c r="XL70" s="67"/>
      <c r="XM70" s="67"/>
      <c r="XN70" s="67"/>
      <c r="XO70" s="67"/>
      <c r="XP70" s="67"/>
      <c r="XQ70" s="67"/>
      <c r="XR70" s="67"/>
      <c r="XS70" s="67"/>
      <c r="XT70" s="67"/>
      <c r="XU70" s="67"/>
      <c r="XV70" s="67"/>
      <c r="XW70" s="67"/>
      <c r="XX70" s="67"/>
      <c r="XY70" s="67"/>
      <c r="XZ70" s="67"/>
      <c r="YA70" s="67"/>
      <c r="YB70" s="67"/>
      <c r="YC70" s="67"/>
      <c r="YD70" s="67"/>
      <c r="YE70" s="67"/>
      <c r="YF70" s="67"/>
      <c r="YG70" s="67"/>
      <c r="YH70" s="67"/>
      <c r="YI70" s="67"/>
      <c r="YJ70" s="67"/>
      <c r="YK70" s="67"/>
      <c r="YL70" s="67"/>
      <c r="YM70" s="67"/>
      <c r="YN70" s="67"/>
      <c r="YO70" s="67"/>
      <c r="YP70" s="67"/>
      <c r="YQ70" s="67"/>
      <c r="YR70" s="67"/>
      <c r="YS70" s="67"/>
      <c r="YT70" s="67"/>
      <c r="YU70" s="67"/>
      <c r="YV70" s="67"/>
      <c r="YW70" s="67"/>
      <c r="YX70" s="67"/>
      <c r="YY70" s="67"/>
      <c r="YZ70" s="67"/>
      <c r="ZA70" s="67"/>
      <c r="ZB70" s="67"/>
      <c r="ZC70" s="67"/>
      <c r="ZD70" s="67"/>
      <c r="ZE70" s="67"/>
      <c r="ZF70" s="67"/>
      <c r="ZG70" s="67"/>
      <c r="ZH70" s="67"/>
      <c r="ZI70" s="67"/>
      <c r="ZJ70" s="67"/>
      <c r="ZK70" s="67"/>
      <c r="ZL70" s="67"/>
      <c r="ZM70" s="67"/>
      <c r="ZN70" s="67"/>
      <c r="ZO70" s="67"/>
      <c r="ZP70" s="67"/>
      <c r="ZQ70" s="67"/>
      <c r="ZR70" s="67"/>
      <c r="ZS70" s="67"/>
      <c r="ZT70" s="67"/>
      <c r="ZU70" s="67"/>
      <c r="ZV70" s="67"/>
      <c r="ZW70" s="67"/>
      <c r="ZX70" s="67"/>
      <c r="ZY70" s="67"/>
      <c r="ZZ70" s="67"/>
      <c r="AAA70" s="67"/>
      <c r="AAB70" s="67"/>
      <c r="AAC70" s="67"/>
      <c r="AAD70" s="67"/>
      <c r="AAE70" s="67"/>
      <c r="AAF70" s="67"/>
      <c r="AAG70" s="67"/>
      <c r="AAH70" s="67"/>
      <c r="AAI70" s="67"/>
      <c r="AAJ70" s="67"/>
      <c r="AAK70" s="67"/>
      <c r="AAL70" s="67"/>
      <c r="AAM70" s="67"/>
      <c r="AAN70" s="67"/>
      <c r="AAO70" s="67"/>
      <c r="AAP70" s="67"/>
      <c r="AAQ70" s="67"/>
      <c r="AAR70" s="67"/>
      <c r="AAS70" s="67"/>
      <c r="AAT70" s="67"/>
      <c r="AAU70" s="67"/>
      <c r="AAV70" s="67"/>
      <c r="AAW70" s="67"/>
      <c r="AAX70" s="67"/>
      <c r="AAY70" s="67"/>
      <c r="AAZ70" s="67"/>
      <c r="ABA70" s="67"/>
      <c r="ABB70" s="67"/>
      <c r="ABC70" s="67"/>
      <c r="ABD70" s="67"/>
      <c r="ABE70" s="67"/>
      <c r="ABF70" s="67"/>
      <c r="ABG70" s="67"/>
      <c r="ABH70" s="67"/>
      <c r="ABI70" s="67"/>
      <c r="ABJ70" s="67"/>
      <c r="ABK70" s="67"/>
      <c r="ABL70" s="67"/>
      <c r="ABM70" s="67"/>
      <c r="ABN70" s="67"/>
      <c r="ABO70" s="67"/>
      <c r="ABP70" s="67"/>
      <c r="ABQ70" s="67"/>
      <c r="ABR70" s="67"/>
      <c r="ABS70" s="67"/>
      <c r="ABT70" s="67"/>
      <c r="ABU70" s="67"/>
      <c r="ABV70" s="67"/>
      <c r="ABW70" s="67"/>
      <c r="ABX70" s="67"/>
      <c r="ABY70" s="67"/>
      <c r="ABZ70" s="67"/>
      <c r="ACA70" s="67"/>
      <c r="ACB70" s="67"/>
      <c r="ACC70" s="67"/>
      <c r="ACD70" s="67"/>
      <c r="ACE70" s="67"/>
      <c r="ACF70" s="67"/>
      <c r="ACG70" s="67"/>
      <c r="ACH70" s="67"/>
      <c r="ACI70" s="67"/>
      <c r="ACJ70" s="67"/>
      <c r="ACK70" s="67"/>
      <c r="ACL70" s="67"/>
      <c r="ACM70" s="67"/>
      <c r="ACN70" s="67"/>
      <c r="ACO70" s="67"/>
      <c r="ACP70" s="67"/>
      <c r="ACQ70" s="67"/>
      <c r="ACR70" s="67"/>
      <c r="ACS70" s="67"/>
      <c r="ACT70" s="67"/>
      <c r="ACU70" s="67"/>
      <c r="ACV70" s="67"/>
      <c r="ACW70" s="67"/>
      <c r="ACX70" s="67"/>
      <c r="ACY70" s="67"/>
      <c r="ACZ70" s="67"/>
      <c r="ADA70" s="67"/>
      <c r="ADB70" s="67"/>
      <c r="ADC70" s="67"/>
      <c r="ADD70" s="67"/>
      <c r="ADE70" s="67"/>
      <c r="ADF70" s="67"/>
      <c r="ADG70" s="67"/>
      <c r="ADH70" s="67"/>
      <c r="ADI70" s="67"/>
      <c r="ADJ70" s="67"/>
      <c r="ADK70" s="67"/>
      <c r="ADL70" s="67"/>
      <c r="ADM70" s="67"/>
      <c r="ADN70" s="67"/>
      <c r="ADO70" s="67"/>
      <c r="ADP70" s="67"/>
      <c r="ADQ70" s="67"/>
      <c r="ADR70" s="67"/>
      <c r="ADS70" s="67"/>
      <c r="ADT70" s="67"/>
      <c r="ADU70" s="67"/>
      <c r="ADV70" s="67"/>
      <c r="ADW70" s="67"/>
      <c r="ADX70" s="67"/>
      <c r="ADY70" s="67"/>
      <c r="ADZ70" s="67"/>
      <c r="AEA70" s="67"/>
      <c r="AEB70" s="67"/>
      <c r="AEC70" s="67"/>
      <c r="AED70" s="67"/>
      <c r="AEE70" s="67"/>
      <c r="AEF70" s="67"/>
      <c r="AEG70" s="67"/>
      <c r="AEH70" s="67"/>
      <c r="AEI70" s="67"/>
      <c r="AEJ70" s="67"/>
      <c r="AEK70" s="67"/>
      <c r="AEL70" s="67"/>
      <c r="AEM70" s="67"/>
      <c r="AEN70" s="67"/>
      <c r="AEO70" s="67"/>
      <c r="AEP70" s="67"/>
      <c r="AEQ70" s="67"/>
      <c r="AER70" s="67"/>
      <c r="AES70" s="67"/>
      <c r="AET70" s="67"/>
      <c r="AEU70" s="67"/>
      <c r="AEV70" s="67"/>
      <c r="AEW70" s="67"/>
      <c r="AEX70" s="67"/>
      <c r="AEY70" s="67"/>
      <c r="AEZ70" s="67"/>
      <c r="AFA70" s="67"/>
      <c r="AFB70" s="67"/>
      <c r="AFC70" s="67"/>
      <c r="AFD70" s="67"/>
      <c r="AFE70" s="67"/>
      <c r="AFF70" s="67"/>
      <c r="AFG70" s="67"/>
      <c r="AFH70" s="67"/>
      <c r="AFI70" s="67"/>
      <c r="AFJ70" s="67"/>
      <c r="AFK70" s="67"/>
      <c r="AFL70" s="67"/>
      <c r="AFM70" s="67"/>
      <c r="AFN70" s="67"/>
      <c r="AFO70" s="67"/>
      <c r="AFP70" s="67"/>
      <c r="AFQ70" s="67"/>
      <c r="AFR70" s="67"/>
      <c r="AFS70" s="67"/>
      <c r="AFT70" s="67"/>
      <c r="AFU70" s="67"/>
      <c r="AFV70" s="67"/>
      <c r="AFW70" s="67"/>
      <c r="AFX70" s="67"/>
      <c r="AFY70" s="67"/>
      <c r="AFZ70" s="67"/>
      <c r="AGA70" s="67"/>
      <c r="AGB70" s="67"/>
      <c r="AGC70" s="67"/>
      <c r="AGD70" s="67"/>
      <c r="AGE70" s="67"/>
      <c r="AGF70" s="67"/>
      <c r="AGG70" s="67"/>
      <c r="AGH70" s="67"/>
      <c r="AGI70" s="67"/>
      <c r="AGJ70" s="67"/>
      <c r="AGK70" s="67"/>
      <c r="AGL70" s="67"/>
      <c r="AGM70" s="67"/>
      <c r="AGN70" s="67"/>
      <c r="AGO70" s="67"/>
      <c r="AGP70" s="67"/>
      <c r="AGQ70" s="67"/>
      <c r="AGR70" s="67"/>
      <c r="AGS70" s="67"/>
      <c r="AGT70" s="67"/>
      <c r="AGU70" s="67"/>
      <c r="AGV70" s="67"/>
      <c r="AGW70" s="67"/>
      <c r="AGX70" s="67"/>
      <c r="AGY70" s="67"/>
      <c r="AGZ70" s="67"/>
      <c r="AHA70" s="67"/>
      <c r="AHB70" s="67"/>
      <c r="AHC70" s="67"/>
      <c r="AHD70" s="67"/>
      <c r="AHE70" s="67"/>
      <c r="AHF70" s="67"/>
      <c r="AHG70" s="67"/>
      <c r="AHH70" s="67"/>
      <c r="AHI70" s="67"/>
      <c r="AHJ70" s="67"/>
      <c r="AHK70" s="67"/>
      <c r="AHL70" s="67"/>
      <c r="AHM70" s="67"/>
      <c r="AHN70" s="67"/>
      <c r="AHO70" s="67"/>
      <c r="AHP70" s="67"/>
      <c r="AHQ70" s="67"/>
      <c r="AHR70" s="67"/>
      <c r="AHS70" s="67"/>
      <c r="AHT70" s="67"/>
      <c r="AHU70" s="67"/>
      <c r="AHV70" s="67"/>
      <c r="AHW70" s="67"/>
      <c r="AHX70" s="67"/>
      <c r="AHY70" s="67"/>
      <c r="AHZ70" s="67"/>
      <c r="AIA70" s="67"/>
      <c r="AIB70" s="67"/>
      <c r="AIC70" s="67"/>
      <c r="AID70" s="67"/>
      <c r="AIE70" s="67"/>
      <c r="AIF70" s="67"/>
      <c r="AIG70" s="67"/>
      <c r="AIH70" s="67"/>
      <c r="AII70" s="67"/>
      <c r="AIJ70" s="67"/>
      <c r="AIK70" s="67"/>
      <c r="AIL70" s="67"/>
      <c r="AIM70" s="67"/>
      <c r="AIN70" s="67"/>
      <c r="AIO70" s="67"/>
      <c r="AIP70" s="67"/>
      <c r="AIQ70" s="67"/>
      <c r="AIR70" s="67"/>
      <c r="AIS70" s="67"/>
      <c r="AIT70" s="67"/>
      <c r="AIU70" s="67"/>
      <c r="AIV70" s="67"/>
      <c r="AIW70" s="67"/>
      <c r="AIX70" s="67"/>
      <c r="AIY70" s="67"/>
      <c r="AIZ70" s="67"/>
      <c r="AJA70" s="67"/>
      <c r="AJB70" s="67"/>
      <c r="AJC70" s="67"/>
      <c r="AJD70" s="67"/>
      <c r="AJE70" s="67"/>
      <c r="AJF70" s="67"/>
      <c r="AJG70" s="67"/>
      <c r="AJH70" s="67"/>
      <c r="AJI70" s="67"/>
      <c r="AJJ70" s="67"/>
      <c r="AJK70" s="67"/>
      <c r="AJL70" s="67"/>
      <c r="AJM70" s="67"/>
      <c r="AJN70" s="67"/>
      <c r="AJO70" s="67"/>
      <c r="AJP70" s="67"/>
      <c r="AJQ70" s="67"/>
      <c r="AJR70" s="67"/>
      <c r="AJS70" s="67"/>
      <c r="AJT70" s="67"/>
      <c r="AJU70" s="67"/>
      <c r="AJV70" s="67"/>
      <c r="AJW70" s="67"/>
      <c r="AJX70" s="67"/>
      <c r="AJY70" s="67"/>
      <c r="AJZ70" s="67"/>
      <c r="AKA70" s="67"/>
      <c r="AKB70" s="67"/>
      <c r="AKC70" s="67"/>
      <c r="AKD70" s="67"/>
      <c r="AKE70" s="67"/>
      <c r="AKF70" s="67"/>
      <c r="AKG70" s="67"/>
      <c r="AKH70" s="67"/>
      <c r="AKI70" s="67"/>
      <c r="AKJ70" s="67"/>
      <c r="AKK70" s="67"/>
      <c r="AKL70" s="67"/>
      <c r="AKM70" s="67"/>
      <c r="AKN70" s="67"/>
      <c r="AKO70" s="67"/>
      <c r="AKP70" s="67"/>
      <c r="AKQ70" s="67"/>
      <c r="AKR70" s="67"/>
      <c r="AKS70" s="67"/>
      <c r="AKT70" s="67"/>
      <c r="AKU70" s="67"/>
      <c r="AKV70" s="67"/>
      <c r="AKW70" s="67"/>
      <c r="AKX70" s="67"/>
      <c r="AKY70" s="67"/>
      <c r="AKZ70" s="67"/>
      <c r="ALA70" s="67"/>
      <c r="ALB70" s="67"/>
      <c r="ALC70" s="67"/>
      <c r="ALD70" s="67"/>
      <c r="ALE70" s="67"/>
      <c r="ALF70" s="67"/>
      <c r="ALG70" s="67"/>
      <c r="ALH70" s="67"/>
      <c r="ALI70" s="67"/>
      <c r="ALJ70" s="67"/>
      <c r="ALK70" s="67"/>
      <c r="ALL70" s="67"/>
      <c r="ALM70" s="67"/>
      <c r="ALN70" s="67"/>
      <c r="ALO70" s="67"/>
      <c r="ALP70" s="67"/>
      <c r="ALQ70" s="67"/>
      <c r="ALR70" s="67"/>
      <c r="ALS70" s="67"/>
      <c r="ALT70" s="67"/>
      <c r="ALU70" s="67"/>
      <c r="ALV70" s="67"/>
      <c r="ALW70" s="67"/>
      <c r="ALX70" s="67"/>
      <c r="ALY70" s="67"/>
      <c r="ALZ70" s="67"/>
      <c r="AMA70" s="67"/>
      <c r="AMB70" s="67"/>
      <c r="AMC70" s="67"/>
      <c r="AMD70" s="67"/>
      <c r="AME70" s="67"/>
      <c r="AMF70" s="67"/>
      <c r="AMG70" s="67"/>
      <c r="AMH70" s="67"/>
      <c r="AMI70" s="67"/>
      <c r="AMJ70" s="67"/>
      <c r="AMK70" s="67"/>
    </row>
    <row r="71" spans="1:1025" x14ac:dyDescent="0.3">
      <c r="A71" s="251" t="s">
        <v>557</v>
      </c>
      <c r="B71" s="251"/>
      <c r="C71" s="251"/>
      <c r="D71" s="77">
        <f t="shared" si="2"/>
        <v>6.7941666666666665</v>
      </c>
      <c r="E71" s="97">
        <v>29.53</v>
      </c>
      <c r="F71" s="97">
        <v>21.76</v>
      </c>
      <c r="G71" s="97">
        <v>81.53</v>
      </c>
      <c r="H71" s="97">
        <v>644.15</v>
      </c>
      <c r="I71" s="98"/>
      <c r="J71" s="175">
        <v>0.3</v>
      </c>
      <c r="K71" s="175">
        <v>0.32</v>
      </c>
      <c r="L71" s="175">
        <v>0.33</v>
      </c>
      <c r="M71" s="175">
        <v>0.32</v>
      </c>
      <c r="N71" s="87"/>
      <c r="O71" s="91">
        <v>0.18</v>
      </c>
      <c r="P71" s="91">
        <v>0.3</v>
      </c>
      <c r="Q71" s="91">
        <v>0.51</v>
      </c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  <c r="IW71" s="67"/>
      <c r="IX71" s="67"/>
      <c r="IY71" s="67"/>
      <c r="IZ71" s="67"/>
      <c r="JA71" s="67"/>
      <c r="JB71" s="67"/>
      <c r="JC71" s="67"/>
      <c r="JD71" s="67"/>
      <c r="JE71" s="67"/>
      <c r="JF71" s="67"/>
      <c r="JG71" s="67"/>
      <c r="JH71" s="67"/>
      <c r="JI71" s="67"/>
      <c r="JJ71" s="67"/>
      <c r="JK71" s="67"/>
      <c r="JL71" s="67"/>
      <c r="JM71" s="67"/>
      <c r="JN71" s="67"/>
      <c r="JO71" s="67"/>
      <c r="JP71" s="67"/>
      <c r="JQ71" s="67"/>
      <c r="JR71" s="67"/>
      <c r="JS71" s="67"/>
      <c r="JT71" s="67"/>
      <c r="JU71" s="67"/>
      <c r="JV71" s="67"/>
      <c r="JW71" s="67"/>
      <c r="JX71" s="67"/>
      <c r="JY71" s="67"/>
      <c r="JZ71" s="67"/>
      <c r="KA71" s="67"/>
      <c r="KB71" s="67"/>
      <c r="KC71" s="67"/>
      <c r="KD71" s="67"/>
      <c r="KE71" s="67"/>
      <c r="KF71" s="67"/>
      <c r="KG71" s="67"/>
      <c r="KH71" s="67"/>
      <c r="KI71" s="67"/>
      <c r="KJ71" s="67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7"/>
      <c r="LO71" s="67"/>
      <c r="LP71" s="67"/>
      <c r="LQ71" s="67"/>
      <c r="LR71" s="67"/>
      <c r="LS71" s="67"/>
      <c r="LT71" s="67"/>
      <c r="LU71" s="67"/>
      <c r="LV71" s="67"/>
      <c r="LW71" s="67"/>
      <c r="LX71" s="67"/>
      <c r="LY71" s="67"/>
      <c r="LZ71" s="67"/>
      <c r="MA71" s="67"/>
      <c r="MB71" s="67"/>
      <c r="MC71" s="67"/>
      <c r="MD71" s="67"/>
      <c r="ME71" s="67"/>
      <c r="MF71" s="67"/>
      <c r="MG71" s="67"/>
      <c r="MH71" s="67"/>
      <c r="MI71" s="67"/>
      <c r="MJ71" s="67"/>
      <c r="MK71" s="67"/>
      <c r="ML71" s="67"/>
      <c r="MM71" s="67"/>
      <c r="MN71" s="67"/>
      <c r="MO71" s="67"/>
      <c r="MP71" s="67"/>
      <c r="MQ71" s="67"/>
      <c r="MR71" s="67"/>
      <c r="MS71" s="67"/>
      <c r="MT71" s="67"/>
      <c r="MU71" s="67"/>
      <c r="MV71" s="67"/>
      <c r="MW71" s="67"/>
      <c r="MX71" s="67"/>
      <c r="MY71" s="67"/>
      <c r="MZ71" s="67"/>
      <c r="NA71" s="67"/>
      <c r="NB71" s="67"/>
      <c r="NC71" s="67"/>
      <c r="ND71" s="67"/>
      <c r="NE71" s="67"/>
      <c r="NF71" s="67"/>
      <c r="NG71" s="67"/>
      <c r="NH71" s="67"/>
      <c r="NI71" s="67"/>
      <c r="NJ71" s="67"/>
      <c r="NK71" s="67"/>
      <c r="NL71" s="67"/>
      <c r="NM71" s="67"/>
      <c r="NN71" s="67"/>
      <c r="NO71" s="67"/>
      <c r="NP71" s="67"/>
      <c r="NQ71" s="67"/>
      <c r="NR71" s="67"/>
      <c r="NS71" s="67"/>
      <c r="NT71" s="67"/>
      <c r="NU71" s="67"/>
      <c r="NV71" s="67"/>
      <c r="NW71" s="67"/>
      <c r="NX71" s="67"/>
      <c r="NY71" s="67"/>
      <c r="NZ71" s="67"/>
      <c r="OA71" s="67"/>
      <c r="OB71" s="67"/>
      <c r="OC71" s="67"/>
      <c r="OD71" s="67"/>
      <c r="OE71" s="67"/>
      <c r="OF71" s="67"/>
      <c r="OG71" s="67"/>
      <c r="OH71" s="67"/>
      <c r="OI71" s="67"/>
      <c r="OJ71" s="67"/>
      <c r="OK71" s="67"/>
      <c r="OL71" s="67"/>
      <c r="OM71" s="67"/>
      <c r="ON71" s="67"/>
      <c r="OO71" s="67"/>
      <c r="OP71" s="67"/>
      <c r="OQ71" s="67"/>
      <c r="OR71" s="67"/>
      <c r="OS71" s="67"/>
      <c r="OT71" s="67"/>
      <c r="OU71" s="67"/>
      <c r="OV71" s="67"/>
      <c r="OW71" s="67"/>
      <c r="OX71" s="67"/>
      <c r="OY71" s="67"/>
      <c r="OZ71" s="67"/>
      <c r="PA71" s="67"/>
      <c r="PB71" s="67"/>
      <c r="PC71" s="67"/>
      <c r="PD71" s="67"/>
      <c r="PE71" s="67"/>
      <c r="PF71" s="67"/>
      <c r="PG71" s="67"/>
      <c r="PH71" s="67"/>
      <c r="PI71" s="67"/>
      <c r="PJ71" s="67"/>
      <c r="PK71" s="67"/>
      <c r="PL71" s="67"/>
      <c r="PM71" s="67"/>
      <c r="PN71" s="67"/>
      <c r="PO71" s="67"/>
      <c r="PP71" s="67"/>
      <c r="PQ71" s="67"/>
      <c r="PR71" s="67"/>
      <c r="PS71" s="67"/>
      <c r="PT71" s="67"/>
      <c r="PU71" s="67"/>
      <c r="PV71" s="67"/>
      <c r="PW71" s="67"/>
      <c r="PX71" s="67"/>
      <c r="PY71" s="67"/>
      <c r="PZ71" s="67"/>
      <c r="QA71" s="67"/>
      <c r="QB71" s="67"/>
      <c r="QC71" s="67"/>
      <c r="QD71" s="67"/>
      <c r="QE71" s="67"/>
      <c r="QF71" s="67"/>
      <c r="QG71" s="67"/>
      <c r="QH71" s="67"/>
      <c r="QI71" s="67"/>
      <c r="QJ71" s="67"/>
      <c r="QK71" s="67"/>
      <c r="QL71" s="67"/>
      <c r="QM71" s="67"/>
      <c r="QN71" s="67"/>
      <c r="QO71" s="67"/>
      <c r="QP71" s="67"/>
      <c r="QQ71" s="67"/>
      <c r="QR71" s="67"/>
      <c r="QS71" s="67"/>
      <c r="QT71" s="67"/>
      <c r="QU71" s="67"/>
      <c r="QV71" s="67"/>
      <c r="QW71" s="67"/>
      <c r="QX71" s="67"/>
      <c r="QY71" s="67"/>
      <c r="QZ71" s="67"/>
      <c r="RA71" s="67"/>
      <c r="RB71" s="67"/>
      <c r="RC71" s="67"/>
      <c r="RD71" s="67"/>
      <c r="RE71" s="67"/>
      <c r="RF71" s="67"/>
      <c r="RG71" s="67"/>
      <c r="RH71" s="67"/>
      <c r="RI71" s="67"/>
      <c r="RJ71" s="67"/>
      <c r="RK71" s="67"/>
      <c r="RL71" s="67"/>
      <c r="RM71" s="67"/>
      <c r="RN71" s="67"/>
      <c r="RO71" s="67"/>
      <c r="RP71" s="67"/>
      <c r="RQ71" s="67"/>
      <c r="RR71" s="67"/>
      <c r="RS71" s="67"/>
      <c r="RT71" s="67"/>
      <c r="RU71" s="67"/>
      <c r="RV71" s="67"/>
      <c r="RW71" s="67"/>
      <c r="RX71" s="67"/>
      <c r="RY71" s="67"/>
      <c r="RZ71" s="67"/>
      <c r="SA71" s="67"/>
      <c r="SB71" s="67"/>
      <c r="SC71" s="67"/>
      <c r="SD71" s="67"/>
      <c r="SE71" s="67"/>
      <c r="SF71" s="67"/>
      <c r="SG71" s="67"/>
      <c r="SH71" s="67"/>
      <c r="SI71" s="67"/>
      <c r="SJ71" s="67"/>
      <c r="SK71" s="67"/>
      <c r="SL71" s="67"/>
      <c r="SM71" s="67"/>
      <c r="SN71" s="67"/>
      <c r="SO71" s="67"/>
      <c r="SP71" s="67"/>
      <c r="SQ71" s="67"/>
      <c r="SR71" s="67"/>
      <c r="SS71" s="67"/>
      <c r="ST71" s="67"/>
      <c r="SU71" s="67"/>
      <c r="SV71" s="67"/>
      <c r="SW71" s="67"/>
      <c r="SX71" s="67"/>
      <c r="SY71" s="67"/>
      <c r="SZ71" s="67"/>
      <c r="TA71" s="67"/>
      <c r="TB71" s="67"/>
      <c r="TC71" s="67"/>
      <c r="TD71" s="67"/>
      <c r="TE71" s="67"/>
      <c r="TF71" s="67"/>
      <c r="TG71" s="67"/>
      <c r="TH71" s="67"/>
      <c r="TI71" s="67"/>
      <c r="TJ71" s="67"/>
      <c r="TK71" s="67"/>
      <c r="TL71" s="67"/>
      <c r="TM71" s="67"/>
      <c r="TN71" s="67"/>
      <c r="TO71" s="67"/>
      <c r="TP71" s="67"/>
      <c r="TQ71" s="67"/>
      <c r="TR71" s="67"/>
      <c r="TS71" s="67"/>
      <c r="TT71" s="67"/>
      <c r="TU71" s="67"/>
      <c r="TV71" s="67"/>
      <c r="TW71" s="67"/>
      <c r="TX71" s="67"/>
      <c r="TY71" s="67"/>
      <c r="TZ71" s="67"/>
      <c r="UA71" s="67"/>
      <c r="UB71" s="67"/>
      <c r="UC71" s="67"/>
      <c r="UD71" s="67"/>
      <c r="UE71" s="67"/>
      <c r="UF71" s="67"/>
      <c r="UG71" s="67"/>
      <c r="UH71" s="67"/>
      <c r="UI71" s="67"/>
      <c r="UJ71" s="67"/>
      <c r="UK71" s="67"/>
      <c r="UL71" s="67"/>
      <c r="UM71" s="67"/>
      <c r="UN71" s="67"/>
      <c r="UO71" s="67"/>
      <c r="UP71" s="67"/>
      <c r="UQ71" s="67"/>
      <c r="UR71" s="67"/>
      <c r="US71" s="67"/>
      <c r="UT71" s="67"/>
      <c r="UU71" s="67"/>
      <c r="UV71" s="67"/>
      <c r="UW71" s="67"/>
      <c r="UX71" s="67"/>
      <c r="UY71" s="67"/>
      <c r="UZ71" s="67"/>
      <c r="VA71" s="67"/>
      <c r="VB71" s="67"/>
      <c r="VC71" s="67"/>
      <c r="VD71" s="67"/>
      <c r="VE71" s="67"/>
      <c r="VF71" s="67"/>
      <c r="VG71" s="67"/>
      <c r="VH71" s="67"/>
      <c r="VI71" s="67"/>
      <c r="VJ71" s="67"/>
      <c r="VK71" s="67"/>
      <c r="VL71" s="67"/>
      <c r="VM71" s="67"/>
      <c r="VN71" s="67"/>
      <c r="VO71" s="67"/>
      <c r="VP71" s="67"/>
      <c r="VQ71" s="67"/>
      <c r="VR71" s="67"/>
      <c r="VS71" s="67"/>
      <c r="VT71" s="67"/>
      <c r="VU71" s="67"/>
      <c r="VV71" s="67"/>
      <c r="VW71" s="67"/>
      <c r="VX71" s="67"/>
      <c r="VY71" s="67"/>
      <c r="VZ71" s="67"/>
      <c r="WA71" s="67"/>
      <c r="WB71" s="67"/>
      <c r="WC71" s="67"/>
      <c r="WD71" s="67"/>
      <c r="WE71" s="67"/>
      <c r="WF71" s="67"/>
      <c r="WG71" s="67"/>
      <c r="WH71" s="67"/>
      <c r="WI71" s="67"/>
      <c r="WJ71" s="67"/>
      <c r="WK71" s="67"/>
      <c r="WL71" s="67"/>
      <c r="WM71" s="67"/>
      <c r="WN71" s="67"/>
      <c r="WO71" s="67"/>
      <c r="WP71" s="67"/>
      <c r="WQ71" s="67"/>
      <c r="WR71" s="67"/>
      <c r="WS71" s="67"/>
      <c r="WT71" s="67"/>
      <c r="WU71" s="67"/>
      <c r="WV71" s="67"/>
      <c r="WW71" s="67"/>
      <c r="WX71" s="67"/>
      <c r="WY71" s="67"/>
      <c r="WZ71" s="67"/>
      <c r="XA71" s="67"/>
      <c r="XB71" s="67"/>
      <c r="XC71" s="67"/>
      <c r="XD71" s="67"/>
      <c r="XE71" s="67"/>
      <c r="XF71" s="67"/>
      <c r="XG71" s="67"/>
      <c r="XH71" s="67"/>
      <c r="XI71" s="67"/>
      <c r="XJ71" s="67"/>
      <c r="XK71" s="67"/>
      <c r="XL71" s="67"/>
      <c r="XM71" s="67"/>
      <c r="XN71" s="67"/>
      <c r="XO71" s="67"/>
      <c r="XP71" s="67"/>
      <c r="XQ71" s="67"/>
      <c r="XR71" s="67"/>
      <c r="XS71" s="67"/>
      <c r="XT71" s="67"/>
      <c r="XU71" s="67"/>
      <c r="XV71" s="67"/>
      <c r="XW71" s="67"/>
      <c r="XX71" s="67"/>
      <c r="XY71" s="67"/>
      <c r="XZ71" s="67"/>
      <c r="YA71" s="67"/>
      <c r="YB71" s="67"/>
      <c r="YC71" s="67"/>
      <c r="YD71" s="67"/>
      <c r="YE71" s="67"/>
      <c r="YF71" s="67"/>
      <c r="YG71" s="67"/>
      <c r="YH71" s="67"/>
      <c r="YI71" s="67"/>
      <c r="YJ71" s="67"/>
      <c r="YK71" s="67"/>
      <c r="YL71" s="67"/>
      <c r="YM71" s="67"/>
      <c r="YN71" s="67"/>
      <c r="YO71" s="67"/>
      <c r="YP71" s="67"/>
      <c r="YQ71" s="67"/>
      <c r="YR71" s="67"/>
      <c r="YS71" s="67"/>
      <c r="YT71" s="67"/>
      <c r="YU71" s="67"/>
      <c r="YV71" s="67"/>
      <c r="YW71" s="67"/>
      <c r="YX71" s="67"/>
      <c r="YY71" s="67"/>
      <c r="YZ71" s="67"/>
      <c r="ZA71" s="67"/>
      <c r="ZB71" s="67"/>
      <c r="ZC71" s="67"/>
      <c r="ZD71" s="67"/>
      <c r="ZE71" s="67"/>
      <c r="ZF71" s="67"/>
      <c r="ZG71" s="67"/>
      <c r="ZH71" s="67"/>
      <c r="ZI71" s="67"/>
      <c r="ZJ71" s="67"/>
      <c r="ZK71" s="67"/>
      <c r="ZL71" s="67"/>
      <c r="ZM71" s="67"/>
      <c r="ZN71" s="67"/>
      <c r="ZO71" s="67"/>
      <c r="ZP71" s="67"/>
      <c r="ZQ71" s="67"/>
      <c r="ZR71" s="67"/>
      <c r="ZS71" s="67"/>
      <c r="ZT71" s="67"/>
      <c r="ZU71" s="67"/>
      <c r="ZV71" s="67"/>
      <c r="ZW71" s="67"/>
      <c r="ZX71" s="67"/>
      <c r="ZY71" s="67"/>
      <c r="ZZ71" s="67"/>
      <c r="AAA71" s="67"/>
      <c r="AAB71" s="67"/>
      <c r="AAC71" s="67"/>
      <c r="AAD71" s="67"/>
      <c r="AAE71" s="67"/>
      <c r="AAF71" s="67"/>
      <c r="AAG71" s="67"/>
      <c r="AAH71" s="67"/>
      <c r="AAI71" s="67"/>
      <c r="AAJ71" s="67"/>
      <c r="AAK71" s="67"/>
      <c r="AAL71" s="67"/>
      <c r="AAM71" s="67"/>
      <c r="AAN71" s="67"/>
      <c r="AAO71" s="67"/>
      <c r="AAP71" s="67"/>
      <c r="AAQ71" s="67"/>
      <c r="AAR71" s="67"/>
      <c r="AAS71" s="67"/>
      <c r="AAT71" s="67"/>
      <c r="AAU71" s="67"/>
      <c r="AAV71" s="67"/>
      <c r="AAW71" s="67"/>
      <c r="AAX71" s="67"/>
      <c r="AAY71" s="67"/>
      <c r="AAZ71" s="67"/>
      <c r="ABA71" s="67"/>
      <c r="ABB71" s="67"/>
      <c r="ABC71" s="67"/>
      <c r="ABD71" s="67"/>
      <c r="ABE71" s="67"/>
      <c r="ABF71" s="67"/>
      <c r="ABG71" s="67"/>
      <c r="ABH71" s="67"/>
      <c r="ABI71" s="67"/>
      <c r="ABJ71" s="67"/>
      <c r="ABK71" s="67"/>
      <c r="ABL71" s="67"/>
      <c r="ABM71" s="67"/>
      <c r="ABN71" s="67"/>
      <c r="ABO71" s="67"/>
      <c r="ABP71" s="67"/>
      <c r="ABQ71" s="67"/>
      <c r="ABR71" s="67"/>
      <c r="ABS71" s="67"/>
      <c r="ABT71" s="67"/>
      <c r="ABU71" s="67"/>
      <c r="ABV71" s="67"/>
      <c r="ABW71" s="67"/>
      <c r="ABX71" s="67"/>
      <c r="ABY71" s="67"/>
      <c r="ABZ71" s="67"/>
      <c r="ACA71" s="67"/>
      <c r="ACB71" s="67"/>
      <c r="ACC71" s="67"/>
      <c r="ACD71" s="67"/>
      <c r="ACE71" s="67"/>
      <c r="ACF71" s="67"/>
      <c r="ACG71" s="67"/>
      <c r="ACH71" s="67"/>
      <c r="ACI71" s="67"/>
      <c r="ACJ71" s="67"/>
      <c r="ACK71" s="67"/>
      <c r="ACL71" s="67"/>
      <c r="ACM71" s="67"/>
      <c r="ACN71" s="67"/>
      <c r="ACO71" s="67"/>
      <c r="ACP71" s="67"/>
      <c r="ACQ71" s="67"/>
      <c r="ACR71" s="67"/>
      <c r="ACS71" s="67"/>
      <c r="ACT71" s="67"/>
      <c r="ACU71" s="67"/>
      <c r="ACV71" s="67"/>
      <c r="ACW71" s="67"/>
      <c r="ACX71" s="67"/>
      <c r="ACY71" s="67"/>
      <c r="ACZ71" s="67"/>
      <c r="ADA71" s="67"/>
      <c r="ADB71" s="67"/>
      <c r="ADC71" s="67"/>
      <c r="ADD71" s="67"/>
      <c r="ADE71" s="67"/>
      <c r="ADF71" s="67"/>
      <c r="ADG71" s="67"/>
      <c r="ADH71" s="67"/>
      <c r="ADI71" s="67"/>
      <c r="ADJ71" s="67"/>
      <c r="ADK71" s="67"/>
      <c r="ADL71" s="67"/>
      <c r="ADM71" s="67"/>
      <c r="ADN71" s="67"/>
      <c r="ADO71" s="67"/>
      <c r="ADP71" s="67"/>
      <c r="ADQ71" s="67"/>
      <c r="ADR71" s="67"/>
      <c r="ADS71" s="67"/>
      <c r="ADT71" s="67"/>
      <c r="ADU71" s="67"/>
      <c r="ADV71" s="67"/>
      <c r="ADW71" s="67"/>
      <c r="ADX71" s="67"/>
      <c r="ADY71" s="67"/>
      <c r="ADZ71" s="67"/>
      <c r="AEA71" s="67"/>
      <c r="AEB71" s="67"/>
      <c r="AEC71" s="67"/>
      <c r="AED71" s="67"/>
      <c r="AEE71" s="67"/>
      <c r="AEF71" s="67"/>
      <c r="AEG71" s="67"/>
      <c r="AEH71" s="67"/>
      <c r="AEI71" s="67"/>
      <c r="AEJ71" s="67"/>
      <c r="AEK71" s="67"/>
      <c r="AEL71" s="67"/>
      <c r="AEM71" s="67"/>
      <c r="AEN71" s="67"/>
      <c r="AEO71" s="67"/>
      <c r="AEP71" s="67"/>
      <c r="AEQ71" s="67"/>
      <c r="AER71" s="67"/>
      <c r="AES71" s="67"/>
      <c r="AET71" s="67"/>
      <c r="AEU71" s="67"/>
      <c r="AEV71" s="67"/>
      <c r="AEW71" s="67"/>
      <c r="AEX71" s="67"/>
      <c r="AEY71" s="67"/>
      <c r="AEZ71" s="67"/>
      <c r="AFA71" s="67"/>
      <c r="AFB71" s="67"/>
      <c r="AFC71" s="67"/>
      <c r="AFD71" s="67"/>
      <c r="AFE71" s="67"/>
      <c r="AFF71" s="67"/>
      <c r="AFG71" s="67"/>
      <c r="AFH71" s="67"/>
      <c r="AFI71" s="67"/>
      <c r="AFJ71" s="67"/>
      <c r="AFK71" s="67"/>
      <c r="AFL71" s="67"/>
      <c r="AFM71" s="67"/>
      <c r="AFN71" s="67"/>
      <c r="AFO71" s="67"/>
      <c r="AFP71" s="67"/>
      <c r="AFQ71" s="67"/>
      <c r="AFR71" s="67"/>
      <c r="AFS71" s="67"/>
      <c r="AFT71" s="67"/>
      <c r="AFU71" s="67"/>
      <c r="AFV71" s="67"/>
      <c r="AFW71" s="67"/>
      <c r="AFX71" s="67"/>
      <c r="AFY71" s="67"/>
      <c r="AFZ71" s="67"/>
      <c r="AGA71" s="67"/>
      <c r="AGB71" s="67"/>
      <c r="AGC71" s="67"/>
      <c r="AGD71" s="67"/>
      <c r="AGE71" s="67"/>
      <c r="AGF71" s="67"/>
      <c r="AGG71" s="67"/>
      <c r="AGH71" s="67"/>
      <c r="AGI71" s="67"/>
      <c r="AGJ71" s="67"/>
      <c r="AGK71" s="67"/>
      <c r="AGL71" s="67"/>
      <c r="AGM71" s="67"/>
      <c r="AGN71" s="67"/>
      <c r="AGO71" s="67"/>
      <c r="AGP71" s="67"/>
      <c r="AGQ71" s="67"/>
      <c r="AGR71" s="67"/>
      <c r="AGS71" s="67"/>
      <c r="AGT71" s="67"/>
      <c r="AGU71" s="67"/>
      <c r="AGV71" s="67"/>
      <c r="AGW71" s="67"/>
      <c r="AGX71" s="67"/>
      <c r="AGY71" s="67"/>
      <c r="AGZ71" s="67"/>
      <c r="AHA71" s="67"/>
      <c r="AHB71" s="67"/>
      <c r="AHC71" s="67"/>
      <c r="AHD71" s="67"/>
      <c r="AHE71" s="67"/>
      <c r="AHF71" s="67"/>
      <c r="AHG71" s="67"/>
      <c r="AHH71" s="67"/>
      <c r="AHI71" s="67"/>
      <c r="AHJ71" s="67"/>
      <c r="AHK71" s="67"/>
      <c r="AHL71" s="67"/>
      <c r="AHM71" s="67"/>
      <c r="AHN71" s="67"/>
      <c r="AHO71" s="67"/>
      <c r="AHP71" s="67"/>
      <c r="AHQ71" s="67"/>
      <c r="AHR71" s="67"/>
      <c r="AHS71" s="67"/>
      <c r="AHT71" s="67"/>
      <c r="AHU71" s="67"/>
      <c r="AHV71" s="67"/>
      <c r="AHW71" s="67"/>
      <c r="AHX71" s="67"/>
      <c r="AHY71" s="67"/>
      <c r="AHZ71" s="67"/>
      <c r="AIA71" s="67"/>
      <c r="AIB71" s="67"/>
      <c r="AIC71" s="67"/>
      <c r="AID71" s="67"/>
      <c r="AIE71" s="67"/>
      <c r="AIF71" s="67"/>
      <c r="AIG71" s="67"/>
      <c r="AIH71" s="67"/>
      <c r="AII71" s="67"/>
      <c r="AIJ71" s="67"/>
      <c r="AIK71" s="67"/>
      <c r="AIL71" s="67"/>
      <c r="AIM71" s="67"/>
      <c r="AIN71" s="67"/>
      <c r="AIO71" s="67"/>
      <c r="AIP71" s="67"/>
      <c r="AIQ71" s="67"/>
      <c r="AIR71" s="67"/>
      <c r="AIS71" s="67"/>
      <c r="AIT71" s="67"/>
      <c r="AIU71" s="67"/>
      <c r="AIV71" s="67"/>
      <c r="AIW71" s="67"/>
      <c r="AIX71" s="67"/>
      <c r="AIY71" s="67"/>
      <c r="AIZ71" s="67"/>
      <c r="AJA71" s="67"/>
      <c r="AJB71" s="67"/>
      <c r="AJC71" s="67"/>
      <c r="AJD71" s="67"/>
      <c r="AJE71" s="67"/>
      <c r="AJF71" s="67"/>
      <c r="AJG71" s="67"/>
      <c r="AJH71" s="67"/>
      <c r="AJI71" s="67"/>
      <c r="AJJ71" s="67"/>
      <c r="AJK71" s="67"/>
      <c r="AJL71" s="67"/>
      <c r="AJM71" s="67"/>
      <c r="AJN71" s="67"/>
      <c r="AJO71" s="67"/>
      <c r="AJP71" s="67"/>
      <c r="AJQ71" s="67"/>
      <c r="AJR71" s="67"/>
      <c r="AJS71" s="67"/>
      <c r="AJT71" s="67"/>
      <c r="AJU71" s="67"/>
      <c r="AJV71" s="67"/>
      <c r="AJW71" s="67"/>
      <c r="AJX71" s="67"/>
      <c r="AJY71" s="67"/>
      <c r="AJZ71" s="67"/>
      <c r="AKA71" s="67"/>
      <c r="AKB71" s="67"/>
      <c r="AKC71" s="67"/>
      <c r="AKD71" s="67"/>
      <c r="AKE71" s="67"/>
      <c r="AKF71" s="67"/>
      <c r="AKG71" s="67"/>
      <c r="AKH71" s="67"/>
      <c r="AKI71" s="67"/>
      <c r="AKJ71" s="67"/>
      <c r="AKK71" s="67"/>
      <c r="AKL71" s="67"/>
      <c r="AKM71" s="67"/>
      <c r="AKN71" s="67"/>
      <c r="AKO71" s="67"/>
      <c r="AKP71" s="67"/>
      <c r="AKQ71" s="67"/>
      <c r="AKR71" s="67"/>
      <c r="AKS71" s="67"/>
      <c r="AKT71" s="67"/>
      <c r="AKU71" s="67"/>
      <c r="AKV71" s="67"/>
      <c r="AKW71" s="67"/>
      <c r="AKX71" s="67"/>
      <c r="AKY71" s="67"/>
      <c r="AKZ71" s="67"/>
      <c r="ALA71" s="67"/>
      <c r="ALB71" s="67"/>
      <c r="ALC71" s="67"/>
      <c r="ALD71" s="67"/>
      <c r="ALE71" s="67"/>
      <c r="ALF71" s="67"/>
      <c r="ALG71" s="67"/>
      <c r="ALH71" s="67"/>
      <c r="ALI71" s="67"/>
      <c r="ALJ71" s="67"/>
      <c r="ALK71" s="67"/>
      <c r="ALL71" s="67"/>
      <c r="ALM71" s="67"/>
      <c r="ALN71" s="67"/>
      <c r="ALO71" s="67"/>
      <c r="ALP71" s="67"/>
      <c r="ALQ71" s="67"/>
      <c r="ALR71" s="67"/>
      <c r="ALS71" s="67"/>
      <c r="ALT71" s="67"/>
      <c r="ALU71" s="67"/>
      <c r="ALV71" s="67"/>
      <c r="ALW71" s="67"/>
      <c r="ALX71" s="67"/>
      <c r="ALY71" s="67"/>
      <c r="ALZ71" s="67"/>
      <c r="AMA71" s="67"/>
      <c r="AMB71" s="67"/>
      <c r="AMC71" s="67"/>
      <c r="AMD71" s="67"/>
      <c r="AME71" s="67"/>
      <c r="AMF71" s="67"/>
      <c r="AMG71" s="67"/>
      <c r="AMH71" s="67"/>
      <c r="AMI71" s="67"/>
      <c r="AMJ71" s="67"/>
      <c r="AMK71" s="67"/>
    </row>
    <row r="72" spans="1:1025" x14ac:dyDescent="0.3">
      <c r="A72" s="251" t="s">
        <v>558</v>
      </c>
      <c r="B72" s="251"/>
      <c r="C72" s="251"/>
      <c r="D72" s="77">
        <f t="shared" si="2"/>
        <v>5.6675000000000004</v>
      </c>
      <c r="E72" s="97">
        <v>29.83</v>
      </c>
      <c r="F72" s="97">
        <v>22.51</v>
      </c>
      <c r="G72" s="97">
        <v>68.010000000000005</v>
      </c>
      <c r="H72" s="99">
        <v>608.5</v>
      </c>
      <c r="I72" s="98"/>
      <c r="J72" s="175">
        <v>0.3</v>
      </c>
      <c r="K72" s="175">
        <v>0.34</v>
      </c>
      <c r="L72" s="175">
        <v>0.27</v>
      </c>
      <c r="M72" s="175">
        <v>0.3</v>
      </c>
      <c r="N72" s="87"/>
      <c r="O72" s="91">
        <v>0.2</v>
      </c>
      <c r="P72" s="91">
        <v>0.33</v>
      </c>
      <c r="Q72" s="91">
        <v>0.45</v>
      </c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  <c r="IW72" s="67"/>
      <c r="IX72" s="67"/>
      <c r="IY72" s="67"/>
      <c r="IZ72" s="67"/>
      <c r="JA72" s="67"/>
      <c r="JB72" s="67"/>
      <c r="JC72" s="67"/>
      <c r="JD72" s="67"/>
      <c r="JE72" s="67"/>
      <c r="JF72" s="67"/>
      <c r="JG72" s="67"/>
      <c r="JH72" s="67"/>
      <c r="JI72" s="67"/>
      <c r="JJ72" s="67"/>
      <c r="JK72" s="67"/>
      <c r="JL72" s="67"/>
      <c r="JM72" s="67"/>
      <c r="JN72" s="67"/>
      <c r="JO72" s="67"/>
      <c r="JP72" s="67"/>
      <c r="JQ72" s="67"/>
      <c r="JR72" s="67"/>
      <c r="JS72" s="67"/>
      <c r="JT72" s="67"/>
      <c r="JU72" s="67"/>
      <c r="JV72" s="67"/>
      <c r="JW72" s="67"/>
      <c r="JX72" s="67"/>
      <c r="JY72" s="67"/>
      <c r="JZ72" s="67"/>
      <c r="KA72" s="67"/>
      <c r="KB72" s="67"/>
      <c r="KC72" s="67"/>
      <c r="KD72" s="67"/>
      <c r="KE72" s="67"/>
      <c r="KF72" s="67"/>
      <c r="KG72" s="67"/>
      <c r="KH72" s="67"/>
      <c r="KI72" s="67"/>
      <c r="KJ72" s="67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7"/>
      <c r="LO72" s="67"/>
      <c r="LP72" s="67"/>
      <c r="LQ72" s="67"/>
      <c r="LR72" s="67"/>
      <c r="LS72" s="67"/>
      <c r="LT72" s="67"/>
      <c r="LU72" s="67"/>
      <c r="LV72" s="67"/>
      <c r="LW72" s="67"/>
      <c r="LX72" s="67"/>
      <c r="LY72" s="67"/>
      <c r="LZ72" s="67"/>
      <c r="MA72" s="67"/>
      <c r="MB72" s="67"/>
      <c r="MC72" s="67"/>
      <c r="MD72" s="67"/>
      <c r="ME72" s="67"/>
      <c r="MF72" s="67"/>
      <c r="MG72" s="67"/>
      <c r="MH72" s="67"/>
      <c r="MI72" s="67"/>
      <c r="MJ72" s="67"/>
      <c r="MK72" s="67"/>
      <c r="ML72" s="67"/>
      <c r="MM72" s="67"/>
      <c r="MN72" s="67"/>
      <c r="MO72" s="67"/>
      <c r="MP72" s="67"/>
      <c r="MQ72" s="67"/>
      <c r="MR72" s="67"/>
      <c r="MS72" s="67"/>
      <c r="MT72" s="67"/>
      <c r="MU72" s="67"/>
      <c r="MV72" s="67"/>
      <c r="MW72" s="67"/>
      <c r="MX72" s="67"/>
      <c r="MY72" s="67"/>
      <c r="MZ72" s="67"/>
      <c r="NA72" s="67"/>
      <c r="NB72" s="67"/>
      <c r="NC72" s="67"/>
      <c r="ND72" s="67"/>
      <c r="NE72" s="67"/>
      <c r="NF72" s="67"/>
      <c r="NG72" s="67"/>
      <c r="NH72" s="67"/>
      <c r="NI72" s="67"/>
      <c r="NJ72" s="67"/>
      <c r="NK72" s="67"/>
      <c r="NL72" s="67"/>
      <c r="NM72" s="67"/>
      <c r="NN72" s="67"/>
      <c r="NO72" s="67"/>
      <c r="NP72" s="67"/>
      <c r="NQ72" s="67"/>
      <c r="NR72" s="67"/>
      <c r="NS72" s="67"/>
      <c r="NT72" s="67"/>
      <c r="NU72" s="67"/>
      <c r="NV72" s="67"/>
      <c r="NW72" s="67"/>
      <c r="NX72" s="67"/>
      <c r="NY72" s="67"/>
      <c r="NZ72" s="67"/>
      <c r="OA72" s="67"/>
      <c r="OB72" s="67"/>
      <c r="OC72" s="67"/>
      <c r="OD72" s="67"/>
      <c r="OE72" s="67"/>
      <c r="OF72" s="67"/>
      <c r="OG72" s="67"/>
      <c r="OH72" s="67"/>
      <c r="OI72" s="67"/>
      <c r="OJ72" s="67"/>
      <c r="OK72" s="67"/>
      <c r="OL72" s="67"/>
      <c r="OM72" s="67"/>
      <c r="ON72" s="67"/>
      <c r="OO72" s="67"/>
      <c r="OP72" s="67"/>
      <c r="OQ72" s="67"/>
      <c r="OR72" s="67"/>
      <c r="OS72" s="67"/>
      <c r="OT72" s="67"/>
      <c r="OU72" s="67"/>
      <c r="OV72" s="67"/>
      <c r="OW72" s="67"/>
      <c r="OX72" s="67"/>
      <c r="OY72" s="67"/>
      <c r="OZ72" s="67"/>
      <c r="PA72" s="67"/>
      <c r="PB72" s="67"/>
      <c r="PC72" s="67"/>
      <c r="PD72" s="67"/>
      <c r="PE72" s="67"/>
      <c r="PF72" s="67"/>
      <c r="PG72" s="67"/>
      <c r="PH72" s="67"/>
      <c r="PI72" s="67"/>
      <c r="PJ72" s="67"/>
      <c r="PK72" s="67"/>
      <c r="PL72" s="67"/>
      <c r="PM72" s="67"/>
      <c r="PN72" s="67"/>
      <c r="PO72" s="67"/>
      <c r="PP72" s="67"/>
      <c r="PQ72" s="67"/>
      <c r="PR72" s="67"/>
      <c r="PS72" s="67"/>
      <c r="PT72" s="67"/>
      <c r="PU72" s="67"/>
      <c r="PV72" s="67"/>
      <c r="PW72" s="67"/>
      <c r="PX72" s="67"/>
      <c r="PY72" s="67"/>
      <c r="PZ72" s="67"/>
      <c r="QA72" s="67"/>
      <c r="QB72" s="67"/>
      <c r="QC72" s="67"/>
      <c r="QD72" s="67"/>
      <c r="QE72" s="67"/>
      <c r="QF72" s="67"/>
      <c r="QG72" s="67"/>
      <c r="QH72" s="67"/>
      <c r="QI72" s="67"/>
      <c r="QJ72" s="67"/>
      <c r="QK72" s="67"/>
      <c r="QL72" s="67"/>
      <c r="QM72" s="67"/>
      <c r="QN72" s="67"/>
      <c r="QO72" s="67"/>
      <c r="QP72" s="67"/>
      <c r="QQ72" s="67"/>
      <c r="QR72" s="67"/>
      <c r="QS72" s="67"/>
      <c r="QT72" s="67"/>
      <c r="QU72" s="67"/>
      <c r="QV72" s="67"/>
      <c r="QW72" s="67"/>
      <c r="QX72" s="67"/>
      <c r="QY72" s="67"/>
      <c r="QZ72" s="67"/>
      <c r="RA72" s="67"/>
      <c r="RB72" s="67"/>
      <c r="RC72" s="67"/>
      <c r="RD72" s="67"/>
      <c r="RE72" s="67"/>
      <c r="RF72" s="67"/>
      <c r="RG72" s="67"/>
      <c r="RH72" s="67"/>
      <c r="RI72" s="67"/>
      <c r="RJ72" s="67"/>
      <c r="RK72" s="67"/>
      <c r="RL72" s="67"/>
      <c r="RM72" s="67"/>
      <c r="RN72" s="67"/>
      <c r="RO72" s="67"/>
      <c r="RP72" s="67"/>
      <c r="RQ72" s="67"/>
      <c r="RR72" s="67"/>
      <c r="RS72" s="67"/>
      <c r="RT72" s="67"/>
      <c r="RU72" s="67"/>
      <c r="RV72" s="67"/>
      <c r="RW72" s="67"/>
      <c r="RX72" s="67"/>
      <c r="RY72" s="67"/>
      <c r="RZ72" s="67"/>
      <c r="SA72" s="67"/>
      <c r="SB72" s="67"/>
      <c r="SC72" s="67"/>
      <c r="SD72" s="67"/>
      <c r="SE72" s="67"/>
      <c r="SF72" s="67"/>
      <c r="SG72" s="67"/>
      <c r="SH72" s="67"/>
      <c r="SI72" s="67"/>
      <c r="SJ72" s="67"/>
      <c r="SK72" s="67"/>
      <c r="SL72" s="67"/>
      <c r="SM72" s="67"/>
      <c r="SN72" s="67"/>
      <c r="SO72" s="67"/>
      <c r="SP72" s="67"/>
      <c r="SQ72" s="67"/>
      <c r="SR72" s="67"/>
      <c r="SS72" s="67"/>
      <c r="ST72" s="67"/>
      <c r="SU72" s="67"/>
      <c r="SV72" s="67"/>
      <c r="SW72" s="67"/>
      <c r="SX72" s="67"/>
      <c r="SY72" s="67"/>
      <c r="SZ72" s="67"/>
      <c r="TA72" s="67"/>
      <c r="TB72" s="67"/>
      <c r="TC72" s="67"/>
      <c r="TD72" s="67"/>
      <c r="TE72" s="67"/>
      <c r="TF72" s="67"/>
      <c r="TG72" s="67"/>
      <c r="TH72" s="67"/>
      <c r="TI72" s="67"/>
      <c r="TJ72" s="67"/>
      <c r="TK72" s="67"/>
      <c r="TL72" s="67"/>
      <c r="TM72" s="67"/>
      <c r="TN72" s="67"/>
      <c r="TO72" s="67"/>
      <c r="TP72" s="67"/>
      <c r="TQ72" s="67"/>
      <c r="TR72" s="67"/>
      <c r="TS72" s="67"/>
      <c r="TT72" s="67"/>
      <c r="TU72" s="67"/>
      <c r="TV72" s="67"/>
      <c r="TW72" s="67"/>
      <c r="TX72" s="67"/>
      <c r="TY72" s="67"/>
      <c r="TZ72" s="67"/>
      <c r="UA72" s="67"/>
      <c r="UB72" s="67"/>
      <c r="UC72" s="67"/>
      <c r="UD72" s="67"/>
      <c r="UE72" s="67"/>
      <c r="UF72" s="67"/>
      <c r="UG72" s="67"/>
      <c r="UH72" s="67"/>
      <c r="UI72" s="67"/>
      <c r="UJ72" s="67"/>
      <c r="UK72" s="67"/>
      <c r="UL72" s="67"/>
      <c r="UM72" s="67"/>
      <c r="UN72" s="67"/>
      <c r="UO72" s="67"/>
      <c r="UP72" s="67"/>
      <c r="UQ72" s="67"/>
      <c r="UR72" s="67"/>
      <c r="US72" s="67"/>
      <c r="UT72" s="67"/>
      <c r="UU72" s="67"/>
      <c r="UV72" s="67"/>
      <c r="UW72" s="67"/>
      <c r="UX72" s="67"/>
      <c r="UY72" s="67"/>
      <c r="UZ72" s="67"/>
      <c r="VA72" s="67"/>
      <c r="VB72" s="67"/>
      <c r="VC72" s="67"/>
      <c r="VD72" s="67"/>
      <c r="VE72" s="67"/>
      <c r="VF72" s="67"/>
      <c r="VG72" s="67"/>
      <c r="VH72" s="67"/>
      <c r="VI72" s="67"/>
      <c r="VJ72" s="67"/>
      <c r="VK72" s="67"/>
      <c r="VL72" s="67"/>
      <c r="VM72" s="67"/>
      <c r="VN72" s="67"/>
      <c r="VO72" s="67"/>
      <c r="VP72" s="67"/>
      <c r="VQ72" s="67"/>
      <c r="VR72" s="67"/>
      <c r="VS72" s="67"/>
      <c r="VT72" s="67"/>
      <c r="VU72" s="67"/>
      <c r="VV72" s="67"/>
      <c r="VW72" s="67"/>
      <c r="VX72" s="67"/>
      <c r="VY72" s="67"/>
      <c r="VZ72" s="67"/>
      <c r="WA72" s="67"/>
      <c r="WB72" s="67"/>
      <c r="WC72" s="67"/>
      <c r="WD72" s="67"/>
      <c r="WE72" s="67"/>
      <c r="WF72" s="67"/>
      <c r="WG72" s="67"/>
      <c r="WH72" s="67"/>
      <c r="WI72" s="67"/>
      <c r="WJ72" s="67"/>
      <c r="WK72" s="67"/>
      <c r="WL72" s="67"/>
      <c r="WM72" s="67"/>
      <c r="WN72" s="67"/>
      <c r="WO72" s="67"/>
      <c r="WP72" s="67"/>
      <c r="WQ72" s="67"/>
      <c r="WR72" s="67"/>
      <c r="WS72" s="67"/>
      <c r="WT72" s="67"/>
      <c r="WU72" s="67"/>
      <c r="WV72" s="67"/>
      <c r="WW72" s="67"/>
      <c r="WX72" s="67"/>
      <c r="WY72" s="67"/>
      <c r="WZ72" s="67"/>
      <c r="XA72" s="67"/>
      <c r="XB72" s="67"/>
      <c r="XC72" s="67"/>
      <c r="XD72" s="67"/>
      <c r="XE72" s="67"/>
      <c r="XF72" s="67"/>
      <c r="XG72" s="67"/>
      <c r="XH72" s="67"/>
      <c r="XI72" s="67"/>
      <c r="XJ72" s="67"/>
      <c r="XK72" s="67"/>
      <c r="XL72" s="67"/>
      <c r="XM72" s="67"/>
      <c r="XN72" s="67"/>
      <c r="XO72" s="67"/>
      <c r="XP72" s="67"/>
      <c r="XQ72" s="67"/>
      <c r="XR72" s="67"/>
      <c r="XS72" s="67"/>
      <c r="XT72" s="67"/>
      <c r="XU72" s="67"/>
      <c r="XV72" s="67"/>
      <c r="XW72" s="67"/>
      <c r="XX72" s="67"/>
      <c r="XY72" s="67"/>
      <c r="XZ72" s="67"/>
      <c r="YA72" s="67"/>
      <c r="YB72" s="67"/>
      <c r="YC72" s="67"/>
      <c r="YD72" s="67"/>
      <c r="YE72" s="67"/>
      <c r="YF72" s="67"/>
      <c r="YG72" s="67"/>
      <c r="YH72" s="67"/>
      <c r="YI72" s="67"/>
      <c r="YJ72" s="67"/>
      <c r="YK72" s="67"/>
      <c r="YL72" s="67"/>
      <c r="YM72" s="67"/>
      <c r="YN72" s="67"/>
      <c r="YO72" s="67"/>
      <c r="YP72" s="67"/>
      <c r="YQ72" s="67"/>
      <c r="YR72" s="67"/>
      <c r="YS72" s="67"/>
      <c r="YT72" s="67"/>
      <c r="YU72" s="67"/>
      <c r="YV72" s="67"/>
      <c r="YW72" s="67"/>
      <c r="YX72" s="67"/>
      <c r="YY72" s="67"/>
      <c r="YZ72" s="67"/>
      <c r="ZA72" s="67"/>
      <c r="ZB72" s="67"/>
      <c r="ZC72" s="67"/>
      <c r="ZD72" s="67"/>
      <c r="ZE72" s="67"/>
      <c r="ZF72" s="67"/>
      <c r="ZG72" s="67"/>
      <c r="ZH72" s="67"/>
      <c r="ZI72" s="67"/>
      <c r="ZJ72" s="67"/>
      <c r="ZK72" s="67"/>
      <c r="ZL72" s="67"/>
      <c r="ZM72" s="67"/>
      <c r="ZN72" s="67"/>
      <c r="ZO72" s="67"/>
      <c r="ZP72" s="67"/>
      <c r="ZQ72" s="67"/>
      <c r="ZR72" s="67"/>
      <c r="ZS72" s="67"/>
      <c r="ZT72" s="67"/>
      <c r="ZU72" s="67"/>
      <c r="ZV72" s="67"/>
      <c r="ZW72" s="67"/>
      <c r="ZX72" s="67"/>
      <c r="ZY72" s="67"/>
      <c r="ZZ72" s="67"/>
      <c r="AAA72" s="67"/>
      <c r="AAB72" s="67"/>
      <c r="AAC72" s="67"/>
      <c r="AAD72" s="67"/>
      <c r="AAE72" s="67"/>
      <c r="AAF72" s="67"/>
      <c r="AAG72" s="67"/>
      <c r="AAH72" s="67"/>
      <c r="AAI72" s="67"/>
      <c r="AAJ72" s="67"/>
      <c r="AAK72" s="67"/>
      <c r="AAL72" s="67"/>
      <c r="AAM72" s="67"/>
      <c r="AAN72" s="67"/>
      <c r="AAO72" s="67"/>
      <c r="AAP72" s="67"/>
      <c r="AAQ72" s="67"/>
      <c r="AAR72" s="67"/>
      <c r="AAS72" s="67"/>
      <c r="AAT72" s="67"/>
      <c r="AAU72" s="67"/>
      <c r="AAV72" s="67"/>
      <c r="AAW72" s="67"/>
      <c r="AAX72" s="67"/>
      <c r="AAY72" s="67"/>
      <c r="AAZ72" s="67"/>
      <c r="ABA72" s="67"/>
      <c r="ABB72" s="67"/>
      <c r="ABC72" s="67"/>
      <c r="ABD72" s="67"/>
      <c r="ABE72" s="67"/>
      <c r="ABF72" s="67"/>
      <c r="ABG72" s="67"/>
      <c r="ABH72" s="67"/>
      <c r="ABI72" s="67"/>
      <c r="ABJ72" s="67"/>
      <c r="ABK72" s="67"/>
      <c r="ABL72" s="67"/>
      <c r="ABM72" s="67"/>
      <c r="ABN72" s="67"/>
      <c r="ABO72" s="67"/>
      <c r="ABP72" s="67"/>
      <c r="ABQ72" s="67"/>
      <c r="ABR72" s="67"/>
      <c r="ABS72" s="67"/>
      <c r="ABT72" s="67"/>
      <c r="ABU72" s="67"/>
      <c r="ABV72" s="67"/>
      <c r="ABW72" s="67"/>
      <c r="ABX72" s="67"/>
      <c r="ABY72" s="67"/>
      <c r="ABZ72" s="67"/>
      <c r="ACA72" s="67"/>
      <c r="ACB72" s="67"/>
      <c r="ACC72" s="67"/>
      <c r="ACD72" s="67"/>
      <c r="ACE72" s="67"/>
      <c r="ACF72" s="67"/>
      <c r="ACG72" s="67"/>
      <c r="ACH72" s="67"/>
      <c r="ACI72" s="67"/>
      <c r="ACJ72" s="67"/>
      <c r="ACK72" s="67"/>
      <c r="ACL72" s="67"/>
      <c r="ACM72" s="67"/>
      <c r="ACN72" s="67"/>
      <c r="ACO72" s="67"/>
      <c r="ACP72" s="67"/>
      <c r="ACQ72" s="67"/>
      <c r="ACR72" s="67"/>
      <c r="ACS72" s="67"/>
      <c r="ACT72" s="67"/>
      <c r="ACU72" s="67"/>
      <c r="ACV72" s="67"/>
      <c r="ACW72" s="67"/>
      <c r="ACX72" s="67"/>
      <c r="ACY72" s="67"/>
      <c r="ACZ72" s="67"/>
      <c r="ADA72" s="67"/>
      <c r="ADB72" s="67"/>
      <c r="ADC72" s="67"/>
      <c r="ADD72" s="67"/>
      <c r="ADE72" s="67"/>
      <c r="ADF72" s="67"/>
      <c r="ADG72" s="67"/>
      <c r="ADH72" s="67"/>
      <c r="ADI72" s="67"/>
      <c r="ADJ72" s="67"/>
      <c r="ADK72" s="67"/>
      <c r="ADL72" s="67"/>
      <c r="ADM72" s="67"/>
      <c r="ADN72" s="67"/>
      <c r="ADO72" s="67"/>
      <c r="ADP72" s="67"/>
      <c r="ADQ72" s="67"/>
      <c r="ADR72" s="67"/>
      <c r="ADS72" s="67"/>
      <c r="ADT72" s="67"/>
      <c r="ADU72" s="67"/>
      <c r="ADV72" s="67"/>
      <c r="ADW72" s="67"/>
      <c r="ADX72" s="67"/>
      <c r="ADY72" s="67"/>
      <c r="ADZ72" s="67"/>
      <c r="AEA72" s="67"/>
      <c r="AEB72" s="67"/>
      <c r="AEC72" s="67"/>
      <c r="AED72" s="67"/>
      <c r="AEE72" s="67"/>
      <c r="AEF72" s="67"/>
      <c r="AEG72" s="67"/>
      <c r="AEH72" s="67"/>
      <c r="AEI72" s="67"/>
      <c r="AEJ72" s="67"/>
      <c r="AEK72" s="67"/>
      <c r="AEL72" s="67"/>
      <c r="AEM72" s="67"/>
      <c r="AEN72" s="67"/>
      <c r="AEO72" s="67"/>
      <c r="AEP72" s="67"/>
      <c r="AEQ72" s="67"/>
      <c r="AER72" s="67"/>
      <c r="AES72" s="67"/>
      <c r="AET72" s="67"/>
      <c r="AEU72" s="67"/>
      <c r="AEV72" s="67"/>
      <c r="AEW72" s="67"/>
      <c r="AEX72" s="67"/>
      <c r="AEY72" s="67"/>
      <c r="AEZ72" s="67"/>
      <c r="AFA72" s="67"/>
      <c r="AFB72" s="67"/>
      <c r="AFC72" s="67"/>
      <c r="AFD72" s="67"/>
      <c r="AFE72" s="67"/>
      <c r="AFF72" s="67"/>
      <c r="AFG72" s="67"/>
      <c r="AFH72" s="67"/>
      <c r="AFI72" s="67"/>
      <c r="AFJ72" s="67"/>
      <c r="AFK72" s="67"/>
      <c r="AFL72" s="67"/>
      <c r="AFM72" s="67"/>
      <c r="AFN72" s="67"/>
      <c r="AFO72" s="67"/>
      <c r="AFP72" s="67"/>
      <c r="AFQ72" s="67"/>
      <c r="AFR72" s="67"/>
      <c r="AFS72" s="67"/>
      <c r="AFT72" s="67"/>
      <c r="AFU72" s="67"/>
      <c r="AFV72" s="67"/>
      <c r="AFW72" s="67"/>
      <c r="AFX72" s="67"/>
      <c r="AFY72" s="67"/>
      <c r="AFZ72" s="67"/>
      <c r="AGA72" s="67"/>
      <c r="AGB72" s="67"/>
      <c r="AGC72" s="67"/>
      <c r="AGD72" s="67"/>
      <c r="AGE72" s="67"/>
      <c r="AGF72" s="67"/>
      <c r="AGG72" s="67"/>
      <c r="AGH72" s="67"/>
      <c r="AGI72" s="67"/>
      <c r="AGJ72" s="67"/>
      <c r="AGK72" s="67"/>
      <c r="AGL72" s="67"/>
      <c r="AGM72" s="67"/>
      <c r="AGN72" s="67"/>
      <c r="AGO72" s="67"/>
      <c r="AGP72" s="67"/>
      <c r="AGQ72" s="67"/>
      <c r="AGR72" s="67"/>
      <c r="AGS72" s="67"/>
      <c r="AGT72" s="67"/>
      <c r="AGU72" s="67"/>
      <c r="AGV72" s="67"/>
      <c r="AGW72" s="67"/>
      <c r="AGX72" s="67"/>
      <c r="AGY72" s="67"/>
      <c r="AGZ72" s="67"/>
      <c r="AHA72" s="67"/>
      <c r="AHB72" s="67"/>
      <c r="AHC72" s="67"/>
      <c r="AHD72" s="67"/>
      <c r="AHE72" s="67"/>
      <c r="AHF72" s="67"/>
      <c r="AHG72" s="67"/>
      <c r="AHH72" s="67"/>
      <c r="AHI72" s="67"/>
      <c r="AHJ72" s="67"/>
      <c r="AHK72" s="67"/>
      <c r="AHL72" s="67"/>
      <c r="AHM72" s="67"/>
      <c r="AHN72" s="67"/>
      <c r="AHO72" s="67"/>
      <c r="AHP72" s="67"/>
      <c r="AHQ72" s="67"/>
      <c r="AHR72" s="67"/>
      <c r="AHS72" s="67"/>
      <c r="AHT72" s="67"/>
      <c r="AHU72" s="67"/>
      <c r="AHV72" s="67"/>
      <c r="AHW72" s="67"/>
      <c r="AHX72" s="67"/>
      <c r="AHY72" s="67"/>
      <c r="AHZ72" s="67"/>
      <c r="AIA72" s="67"/>
      <c r="AIB72" s="67"/>
      <c r="AIC72" s="67"/>
      <c r="AID72" s="67"/>
      <c r="AIE72" s="67"/>
      <c r="AIF72" s="67"/>
      <c r="AIG72" s="67"/>
      <c r="AIH72" s="67"/>
      <c r="AII72" s="67"/>
      <c r="AIJ72" s="67"/>
      <c r="AIK72" s="67"/>
      <c r="AIL72" s="67"/>
      <c r="AIM72" s="67"/>
      <c r="AIN72" s="67"/>
      <c r="AIO72" s="67"/>
      <c r="AIP72" s="67"/>
      <c r="AIQ72" s="67"/>
      <c r="AIR72" s="67"/>
      <c r="AIS72" s="67"/>
      <c r="AIT72" s="67"/>
      <c r="AIU72" s="67"/>
      <c r="AIV72" s="67"/>
      <c r="AIW72" s="67"/>
      <c r="AIX72" s="67"/>
      <c r="AIY72" s="67"/>
      <c r="AIZ72" s="67"/>
      <c r="AJA72" s="67"/>
      <c r="AJB72" s="67"/>
      <c r="AJC72" s="67"/>
      <c r="AJD72" s="67"/>
      <c r="AJE72" s="67"/>
      <c r="AJF72" s="67"/>
      <c r="AJG72" s="67"/>
      <c r="AJH72" s="67"/>
      <c r="AJI72" s="67"/>
      <c r="AJJ72" s="67"/>
      <c r="AJK72" s="67"/>
      <c r="AJL72" s="67"/>
      <c r="AJM72" s="67"/>
      <c r="AJN72" s="67"/>
      <c r="AJO72" s="67"/>
      <c r="AJP72" s="67"/>
      <c r="AJQ72" s="67"/>
      <c r="AJR72" s="67"/>
      <c r="AJS72" s="67"/>
      <c r="AJT72" s="67"/>
      <c r="AJU72" s="67"/>
      <c r="AJV72" s="67"/>
      <c r="AJW72" s="67"/>
      <c r="AJX72" s="67"/>
      <c r="AJY72" s="67"/>
      <c r="AJZ72" s="67"/>
      <c r="AKA72" s="67"/>
      <c r="AKB72" s="67"/>
      <c r="AKC72" s="67"/>
      <c r="AKD72" s="67"/>
      <c r="AKE72" s="67"/>
      <c r="AKF72" s="67"/>
      <c r="AKG72" s="67"/>
      <c r="AKH72" s="67"/>
      <c r="AKI72" s="67"/>
      <c r="AKJ72" s="67"/>
      <c r="AKK72" s="67"/>
      <c r="AKL72" s="67"/>
      <c r="AKM72" s="67"/>
      <c r="AKN72" s="67"/>
      <c r="AKO72" s="67"/>
      <c r="AKP72" s="67"/>
      <c r="AKQ72" s="67"/>
      <c r="AKR72" s="67"/>
      <c r="AKS72" s="67"/>
      <c r="AKT72" s="67"/>
      <c r="AKU72" s="67"/>
      <c r="AKV72" s="67"/>
      <c r="AKW72" s="67"/>
      <c r="AKX72" s="67"/>
      <c r="AKY72" s="67"/>
      <c r="AKZ72" s="67"/>
      <c r="ALA72" s="67"/>
      <c r="ALB72" s="67"/>
      <c r="ALC72" s="67"/>
      <c r="ALD72" s="67"/>
      <c r="ALE72" s="67"/>
      <c r="ALF72" s="67"/>
      <c r="ALG72" s="67"/>
      <c r="ALH72" s="67"/>
      <c r="ALI72" s="67"/>
      <c r="ALJ72" s="67"/>
      <c r="ALK72" s="67"/>
      <c r="ALL72" s="67"/>
      <c r="ALM72" s="67"/>
      <c r="ALN72" s="67"/>
      <c r="ALO72" s="67"/>
      <c r="ALP72" s="67"/>
      <c r="ALQ72" s="67"/>
      <c r="ALR72" s="67"/>
      <c r="ALS72" s="67"/>
      <c r="ALT72" s="67"/>
      <c r="ALU72" s="67"/>
      <c r="ALV72" s="67"/>
      <c r="ALW72" s="67"/>
      <c r="ALX72" s="67"/>
      <c r="ALY72" s="67"/>
      <c r="ALZ72" s="67"/>
      <c r="AMA72" s="67"/>
      <c r="AMB72" s="67"/>
      <c r="AMC72" s="67"/>
      <c r="AMD72" s="67"/>
      <c r="AME72" s="67"/>
      <c r="AMF72" s="67"/>
      <c r="AMG72" s="67"/>
      <c r="AMH72" s="67"/>
      <c r="AMI72" s="67"/>
      <c r="AMJ72" s="67"/>
      <c r="AMK72" s="67"/>
    </row>
    <row r="73" spans="1:1025" x14ac:dyDescent="0.3">
      <c r="A73" s="251" t="s">
        <v>559</v>
      </c>
      <c r="B73" s="251"/>
      <c r="C73" s="251"/>
      <c r="D73" s="77">
        <f t="shared" si="2"/>
        <v>6.2824999999999998</v>
      </c>
      <c r="E73" s="99">
        <v>35.83</v>
      </c>
      <c r="F73" s="99">
        <v>25.02</v>
      </c>
      <c r="G73" s="97">
        <v>75.39</v>
      </c>
      <c r="H73" s="97">
        <v>668.62</v>
      </c>
      <c r="I73" s="98"/>
      <c r="J73" s="175">
        <v>0.36</v>
      </c>
      <c r="K73" s="175">
        <v>0.37</v>
      </c>
      <c r="L73" s="175">
        <v>0.3</v>
      </c>
      <c r="M73" s="175">
        <v>0.33</v>
      </c>
      <c r="N73" s="87"/>
      <c r="O73" s="91">
        <v>0.21</v>
      </c>
      <c r="P73" s="91">
        <v>0.34</v>
      </c>
      <c r="Q73" s="91">
        <v>0.45</v>
      </c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  <c r="IW73" s="67"/>
      <c r="IX73" s="67"/>
      <c r="IY73" s="67"/>
      <c r="IZ73" s="67"/>
      <c r="JA73" s="67"/>
      <c r="JB73" s="67"/>
      <c r="JC73" s="67"/>
      <c r="JD73" s="67"/>
      <c r="JE73" s="67"/>
      <c r="JF73" s="67"/>
      <c r="JG73" s="67"/>
      <c r="JH73" s="67"/>
      <c r="JI73" s="67"/>
      <c r="JJ73" s="67"/>
      <c r="JK73" s="67"/>
      <c r="JL73" s="67"/>
      <c r="JM73" s="67"/>
      <c r="JN73" s="67"/>
      <c r="JO73" s="67"/>
      <c r="JP73" s="67"/>
      <c r="JQ73" s="67"/>
      <c r="JR73" s="67"/>
      <c r="JS73" s="67"/>
      <c r="JT73" s="67"/>
      <c r="JU73" s="67"/>
      <c r="JV73" s="67"/>
      <c r="JW73" s="67"/>
      <c r="JX73" s="67"/>
      <c r="JY73" s="67"/>
      <c r="JZ73" s="67"/>
      <c r="KA73" s="67"/>
      <c r="KB73" s="67"/>
      <c r="KC73" s="67"/>
      <c r="KD73" s="67"/>
      <c r="KE73" s="67"/>
      <c r="KF73" s="67"/>
      <c r="KG73" s="67"/>
      <c r="KH73" s="67"/>
      <c r="KI73" s="67"/>
      <c r="KJ73" s="67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7"/>
      <c r="LO73" s="67"/>
      <c r="LP73" s="67"/>
      <c r="LQ73" s="67"/>
      <c r="LR73" s="67"/>
      <c r="LS73" s="67"/>
      <c r="LT73" s="67"/>
      <c r="LU73" s="67"/>
      <c r="LV73" s="67"/>
      <c r="LW73" s="67"/>
      <c r="LX73" s="67"/>
      <c r="LY73" s="67"/>
      <c r="LZ73" s="67"/>
      <c r="MA73" s="67"/>
      <c r="MB73" s="67"/>
      <c r="MC73" s="67"/>
      <c r="MD73" s="67"/>
      <c r="ME73" s="67"/>
      <c r="MF73" s="67"/>
      <c r="MG73" s="67"/>
      <c r="MH73" s="67"/>
      <c r="MI73" s="67"/>
      <c r="MJ73" s="67"/>
      <c r="MK73" s="67"/>
      <c r="ML73" s="67"/>
      <c r="MM73" s="67"/>
      <c r="MN73" s="67"/>
      <c r="MO73" s="67"/>
      <c r="MP73" s="67"/>
      <c r="MQ73" s="67"/>
      <c r="MR73" s="67"/>
      <c r="MS73" s="67"/>
      <c r="MT73" s="67"/>
      <c r="MU73" s="67"/>
      <c r="MV73" s="67"/>
      <c r="MW73" s="67"/>
      <c r="MX73" s="67"/>
      <c r="MY73" s="67"/>
      <c r="MZ73" s="67"/>
      <c r="NA73" s="67"/>
      <c r="NB73" s="67"/>
      <c r="NC73" s="67"/>
      <c r="ND73" s="67"/>
      <c r="NE73" s="67"/>
      <c r="NF73" s="67"/>
      <c r="NG73" s="67"/>
      <c r="NH73" s="67"/>
      <c r="NI73" s="67"/>
      <c r="NJ73" s="67"/>
      <c r="NK73" s="67"/>
      <c r="NL73" s="67"/>
      <c r="NM73" s="67"/>
      <c r="NN73" s="67"/>
      <c r="NO73" s="67"/>
      <c r="NP73" s="67"/>
      <c r="NQ73" s="67"/>
      <c r="NR73" s="67"/>
      <c r="NS73" s="67"/>
      <c r="NT73" s="67"/>
      <c r="NU73" s="67"/>
      <c r="NV73" s="67"/>
      <c r="NW73" s="67"/>
      <c r="NX73" s="67"/>
      <c r="NY73" s="67"/>
      <c r="NZ73" s="67"/>
      <c r="OA73" s="67"/>
      <c r="OB73" s="67"/>
      <c r="OC73" s="67"/>
      <c r="OD73" s="67"/>
      <c r="OE73" s="67"/>
      <c r="OF73" s="67"/>
      <c r="OG73" s="67"/>
      <c r="OH73" s="67"/>
      <c r="OI73" s="67"/>
      <c r="OJ73" s="67"/>
      <c r="OK73" s="67"/>
      <c r="OL73" s="67"/>
      <c r="OM73" s="67"/>
      <c r="ON73" s="67"/>
      <c r="OO73" s="67"/>
      <c r="OP73" s="67"/>
      <c r="OQ73" s="67"/>
      <c r="OR73" s="67"/>
      <c r="OS73" s="67"/>
      <c r="OT73" s="67"/>
      <c r="OU73" s="67"/>
      <c r="OV73" s="67"/>
      <c r="OW73" s="67"/>
      <c r="OX73" s="67"/>
      <c r="OY73" s="67"/>
      <c r="OZ73" s="67"/>
      <c r="PA73" s="67"/>
      <c r="PB73" s="67"/>
      <c r="PC73" s="67"/>
      <c r="PD73" s="67"/>
      <c r="PE73" s="67"/>
      <c r="PF73" s="67"/>
      <c r="PG73" s="67"/>
      <c r="PH73" s="67"/>
      <c r="PI73" s="67"/>
      <c r="PJ73" s="67"/>
      <c r="PK73" s="67"/>
      <c r="PL73" s="67"/>
      <c r="PM73" s="67"/>
      <c r="PN73" s="67"/>
      <c r="PO73" s="67"/>
      <c r="PP73" s="67"/>
      <c r="PQ73" s="67"/>
      <c r="PR73" s="67"/>
      <c r="PS73" s="67"/>
      <c r="PT73" s="67"/>
      <c r="PU73" s="67"/>
      <c r="PV73" s="67"/>
      <c r="PW73" s="67"/>
      <c r="PX73" s="67"/>
      <c r="PY73" s="67"/>
      <c r="PZ73" s="67"/>
      <c r="QA73" s="67"/>
      <c r="QB73" s="67"/>
      <c r="QC73" s="67"/>
      <c r="QD73" s="67"/>
      <c r="QE73" s="67"/>
      <c r="QF73" s="67"/>
      <c r="QG73" s="67"/>
      <c r="QH73" s="67"/>
      <c r="QI73" s="67"/>
      <c r="QJ73" s="67"/>
      <c r="QK73" s="67"/>
      <c r="QL73" s="67"/>
      <c r="QM73" s="67"/>
      <c r="QN73" s="67"/>
      <c r="QO73" s="67"/>
      <c r="QP73" s="67"/>
      <c r="QQ73" s="67"/>
      <c r="QR73" s="67"/>
      <c r="QS73" s="67"/>
      <c r="QT73" s="67"/>
      <c r="QU73" s="67"/>
      <c r="QV73" s="67"/>
      <c r="QW73" s="67"/>
      <c r="QX73" s="67"/>
      <c r="QY73" s="67"/>
      <c r="QZ73" s="67"/>
      <c r="RA73" s="67"/>
      <c r="RB73" s="67"/>
      <c r="RC73" s="67"/>
      <c r="RD73" s="67"/>
      <c r="RE73" s="67"/>
      <c r="RF73" s="67"/>
      <c r="RG73" s="67"/>
      <c r="RH73" s="67"/>
      <c r="RI73" s="67"/>
      <c r="RJ73" s="67"/>
      <c r="RK73" s="67"/>
      <c r="RL73" s="67"/>
      <c r="RM73" s="67"/>
      <c r="RN73" s="67"/>
      <c r="RO73" s="67"/>
      <c r="RP73" s="67"/>
      <c r="RQ73" s="67"/>
      <c r="RR73" s="67"/>
      <c r="RS73" s="67"/>
      <c r="RT73" s="67"/>
      <c r="RU73" s="67"/>
      <c r="RV73" s="67"/>
      <c r="RW73" s="67"/>
      <c r="RX73" s="67"/>
      <c r="RY73" s="67"/>
      <c r="RZ73" s="67"/>
      <c r="SA73" s="67"/>
      <c r="SB73" s="67"/>
      <c r="SC73" s="67"/>
      <c r="SD73" s="67"/>
      <c r="SE73" s="67"/>
      <c r="SF73" s="67"/>
      <c r="SG73" s="67"/>
      <c r="SH73" s="67"/>
      <c r="SI73" s="67"/>
      <c r="SJ73" s="67"/>
      <c r="SK73" s="67"/>
      <c r="SL73" s="67"/>
      <c r="SM73" s="67"/>
      <c r="SN73" s="67"/>
      <c r="SO73" s="67"/>
      <c r="SP73" s="67"/>
      <c r="SQ73" s="67"/>
      <c r="SR73" s="67"/>
      <c r="SS73" s="67"/>
      <c r="ST73" s="67"/>
      <c r="SU73" s="67"/>
      <c r="SV73" s="67"/>
      <c r="SW73" s="67"/>
      <c r="SX73" s="67"/>
      <c r="SY73" s="67"/>
      <c r="SZ73" s="67"/>
      <c r="TA73" s="67"/>
      <c r="TB73" s="67"/>
      <c r="TC73" s="67"/>
      <c r="TD73" s="67"/>
      <c r="TE73" s="67"/>
      <c r="TF73" s="67"/>
      <c r="TG73" s="67"/>
      <c r="TH73" s="67"/>
      <c r="TI73" s="67"/>
      <c r="TJ73" s="67"/>
      <c r="TK73" s="67"/>
      <c r="TL73" s="67"/>
      <c r="TM73" s="67"/>
      <c r="TN73" s="67"/>
      <c r="TO73" s="67"/>
      <c r="TP73" s="67"/>
      <c r="TQ73" s="67"/>
      <c r="TR73" s="67"/>
      <c r="TS73" s="67"/>
      <c r="TT73" s="67"/>
      <c r="TU73" s="67"/>
      <c r="TV73" s="67"/>
      <c r="TW73" s="67"/>
      <c r="TX73" s="67"/>
      <c r="TY73" s="67"/>
      <c r="TZ73" s="67"/>
      <c r="UA73" s="67"/>
      <c r="UB73" s="67"/>
      <c r="UC73" s="67"/>
      <c r="UD73" s="67"/>
      <c r="UE73" s="67"/>
      <c r="UF73" s="67"/>
      <c r="UG73" s="67"/>
      <c r="UH73" s="67"/>
      <c r="UI73" s="67"/>
      <c r="UJ73" s="67"/>
      <c r="UK73" s="67"/>
      <c r="UL73" s="67"/>
      <c r="UM73" s="67"/>
      <c r="UN73" s="67"/>
      <c r="UO73" s="67"/>
      <c r="UP73" s="67"/>
      <c r="UQ73" s="67"/>
      <c r="UR73" s="67"/>
      <c r="US73" s="67"/>
      <c r="UT73" s="67"/>
      <c r="UU73" s="67"/>
      <c r="UV73" s="67"/>
      <c r="UW73" s="67"/>
      <c r="UX73" s="67"/>
      <c r="UY73" s="67"/>
      <c r="UZ73" s="67"/>
      <c r="VA73" s="67"/>
      <c r="VB73" s="67"/>
      <c r="VC73" s="67"/>
      <c r="VD73" s="67"/>
      <c r="VE73" s="67"/>
      <c r="VF73" s="67"/>
      <c r="VG73" s="67"/>
      <c r="VH73" s="67"/>
      <c r="VI73" s="67"/>
      <c r="VJ73" s="67"/>
      <c r="VK73" s="67"/>
      <c r="VL73" s="67"/>
      <c r="VM73" s="67"/>
      <c r="VN73" s="67"/>
      <c r="VO73" s="67"/>
      <c r="VP73" s="67"/>
      <c r="VQ73" s="67"/>
      <c r="VR73" s="67"/>
      <c r="VS73" s="67"/>
      <c r="VT73" s="67"/>
      <c r="VU73" s="67"/>
      <c r="VV73" s="67"/>
      <c r="VW73" s="67"/>
      <c r="VX73" s="67"/>
      <c r="VY73" s="67"/>
      <c r="VZ73" s="67"/>
      <c r="WA73" s="67"/>
      <c r="WB73" s="67"/>
      <c r="WC73" s="67"/>
      <c r="WD73" s="67"/>
      <c r="WE73" s="67"/>
      <c r="WF73" s="67"/>
      <c r="WG73" s="67"/>
      <c r="WH73" s="67"/>
      <c r="WI73" s="67"/>
      <c r="WJ73" s="67"/>
      <c r="WK73" s="67"/>
      <c r="WL73" s="67"/>
      <c r="WM73" s="67"/>
      <c r="WN73" s="67"/>
      <c r="WO73" s="67"/>
      <c r="WP73" s="67"/>
      <c r="WQ73" s="67"/>
      <c r="WR73" s="67"/>
      <c r="WS73" s="67"/>
      <c r="WT73" s="67"/>
      <c r="WU73" s="67"/>
      <c r="WV73" s="67"/>
      <c r="WW73" s="67"/>
      <c r="WX73" s="67"/>
      <c r="WY73" s="67"/>
      <c r="WZ73" s="67"/>
      <c r="XA73" s="67"/>
      <c r="XB73" s="67"/>
      <c r="XC73" s="67"/>
      <c r="XD73" s="67"/>
      <c r="XE73" s="67"/>
      <c r="XF73" s="67"/>
      <c r="XG73" s="67"/>
      <c r="XH73" s="67"/>
      <c r="XI73" s="67"/>
      <c r="XJ73" s="67"/>
      <c r="XK73" s="67"/>
      <c r="XL73" s="67"/>
      <c r="XM73" s="67"/>
      <c r="XN73" s="67"/>
      <c r="XO73" s="67"/>
      <c r="XP73" s="67"/>
      <c r="XQ73" s="67"/>
      <c r="XR73" s="67"/>
      <c r="XS73" s="67"/>
      <c r="XT73" s="67"/>
      <c r="XU73" s="67"/>
      <c r="XV73" s="67"/>
      <c r="XW73" s="67"/>
      <c r="XX73" s="67"/>
      <c r="XY73" s="67"/>
      <c r="XZ73" s="67"/>
      <c r="YA73" s="67"/>
      <c r="YB73" s="67"/>
      <c r="YC73" s="67"/>
      <c r="YD73" s="67"/>
      <c r="YE73" s="67"/>
      <c r="YF73" s="67"/>
      <c r="YG73" s="67"/>
      <c r="YH73" s="67"/>
      <c r="YI73" s="67"/>
      <c r="YJ73" s="67"/>
      <c r="YK73" s="67"/>
      <c r="YL73" s="67"/>
      <c r="YM73" s="67"/>
      <c r="YN73" s="67"/>
      <c r="YO73" s="67"/>
      <c r="YP73" s="67"/>
      <c r="YQ73" s="67"/>
      <c r="YR73" s="67"/>
      <c r="YS73" s="67"/>
      <c r="YT73" s="67"/>
      <c r="YU73" s="67"/>
      <c r="YV73" s="67"/>
      <c r="YW73" s="67"/>
      <c r="YX73" s="67"/>
      <c r="YY73" s="67"/>
      <c r="YZ73" s="67"/>
      <c r="ZA73" s="67"/>
      <c r="ZB73" s="67"/>
      <c r="ZC73" s="67"/>
      <c r="ZD73" s="67"/>
      <c r="ZE73" s="67"/>
      <c r="ZF73" s="67"/>
      <c r="ZG73" s="67"/>
      <c r="ZH73" s="67"/>
      <c r="ZI73" s="67"/>
      <c r="ZJ73" s="67"/>
      <c r="ZK73" s="67"/>
      <c r="ZL73" s="67"/>
      <c r="ZM73" s="67"/>
      <c r="ZN73" s="67"/>
      <c r="ZO73" s="67"/>
      <c r="ZP73" s="67"/>
      <c r="ZQ73" s="67"/>
      <c r="ZR73" s="67"/>
      <c r="ZS73" s="67"/>
      <c r="ZT73" s="67"/>
      <c r="ZU73" s="67"/>
      <c r="ZV73" s="67"/>
      <c r="ZW73" s="67"/>
      <c r="ZX73" s="67"/>
      <c r="ZY73" s="67"/>
      <c r="ZZ73" s="67"/>
      <c r="AAA73" s="67"/>
      <c r="AAB73" s="67"/>
      <c r="AAC73" s="67"/>
      <c r="AAD73" s="67"/>
      <c r="AAE73" s="67"/>
      <c r="AAF73" s="67"/>
      <c r="AAG73" s="67"/>
      <c r="AAH73" s="67"/>
      <c r="AAI73" s="67"/>
      <c r="AAJ73" s="67"/>
      <c r="AAK73" s="67"/>
      <c r="AAL73" s="67"/>
      <c r="AAM73" s="67"/>
      <c r="AAN73" s="67"/>
      <c r="AAO73" s="67"/>
      <c r="AAP73" s="67"/>
      <c r="AAQ73" s="67"/>
      <c r="AAR73" s="67"/>
      <c r="AAS73" s="67"/>
      <c r="AAT73" s="67"/>
      <c r="AAU73" s="67"/>
      <c r="AAV73" s="67"/>
      <c r="AAW73" s="67"/>
      <c r="AAX73" s="67"/>
      <c r="AAY73" s="67"/>
      <c r="AAZ73" s="67"/>
      <c r="ABA73" s="67"/>
      <c r="ABB73" s="67"/>
      <c r="ABC73" s="67"/>
      <c r="ABD73" s="67"/>
      <c r="ABE73" s="67"/>
      <c r="ABF73" s="67"/>
      <c r="ABG73" s="67"/>
      <c r="ABH73" s="67"/>
      <c r="ABI73" s="67"/>
      <c r="ABJ73" s="67"/>
      <c r="ABK73" s="67"/>
      <c r="ABL73" s="67"/>
      <c r="ABM73" s="67"/>
      <c r="ABN73" s="67"/>
      <c r="ABO73" s="67"/>
      <c r="ABP73" s="67"/>
      <c r="ABQ73" s="67"/>
      <c r="ABR73" s="67"/>
      <c r="ABS73" s="67"/>
      <c r="ABT73" s="67"/>
      <c r="ABU73" s="67"/>
      <c r="ABV73" s="67"/>
      <c r="ABW73" s="67"/>
      <c r="ABX73" s="67"/>
      <c r="ABY73" s="67"/>
      <c r="ABZ73" s="67"/>
      <c r="ACA73" s="67"/>
      <c r="ACB73" s="67"/>
      <c r="ACC73" s="67"/>
      <c r="ACD73" s="67"/>
      <c r="ACE73" s="67"/>
      <c r="ACF73" s="67"/>
      <c r="ACG73" s="67"/>
      <c r="ACH73" s="67"/>
      <c r="ACI73" s="67"/>
      <c r="ACJ73" s="67"/>
      <c r="ACK73" s="67"/>
      <c r="ACL73" s="67"/>
      <c r="ACM73" s="67"/>
      <c r="ACN73" s="67"/>
      <c r="ACO73" s="67"/>
      <c r="ACP73" s="67"/>
      <c r="ACQ73" s="67"/>
      <c r="ACR73" s="67"/>
      <c r="ACS73" s="67"/>
      <c r="ACT73" s="67"/>
      <c r="ACU73" s="67"/>
      <c r="ACV73" s="67"/>
      <c r="ACW73" s="67"/>
      <c r="ACX73" s="67"/>
      <c r="ACY73" s="67"/>
      <c r="ACZ73" s="67"/>
      <c r="ADA73" s="67"/>
      <c r="ADB73" s="67"/>
      <c r="ADC73" s="67"/>
      <c r="ADD73" s="67"/>
      <c r="ADE73" s="67"/>
      <c r="ADF73" s="67"/>
      <c r="ADG73" s="67"/>
      <c r="ADH73" s="67"/>
      <c r="ADI73" s="67"/>
      <c r="ADJ73" s="67"/>
      <c r="ADK73" s="67"/>
      <c r="ADL73" s="67"/>
      <c r="ADM73" s="67"/>
      <c r="ADN73" s="67"/>
      <c r="ADO73" s="67"/>
      <c r="ADP73" s="67"/>
      <c r="ADQ73" s="67"/>
      <c r="ADR73" s="67"/>
      <c r="ADS73" s="67"/>
      <c r="ADT73" s="67"/>
      <c r="ADU73" s="67"/>
      <c r="ADV73" s="67"/>
      <c r="ADW73" s="67"/>
      <c r="ADX73" s="67"/>
      <c r="ADY73" s="67"/>
      <c r="ADZ73" s="67"/>
      <c r="AEA73" s="67"/>
      <c r="AEB73" s="67"/>
      <c r="AEC73" s="67"/>
      <c r="AED73" s="67"/>
      <c r="AEE73" s="67"/>
      <c r="AEF73" s="67"/>
      <c r="AEG73" s="67"/>
      <c r="AEH73" s="67"/>
      <c r="AEI73" s="67"/>
      <c r="AEJ73" s="67"/>
      <c r="AEK73" s="67"/>
      <c r="AEL73" s="67"/>
      <c r="AEM73" s="67"/>
      <c r="AEN73" s="67"/>
      <c r="AEO73" s="67"/>
      <c r="AEP73" s="67"/>
      <c r="AEQ73" s="67"/>
      <c r="AER73" s="67"/>
      <c r="AES73" s="67"/>
      <c r="AET73" s="67"/>
      <c r="AEU73" s="67"/>
      <c r="AEV73" s="67"/>
      <c r="AEW73" s="67"/>
      <c r="AEX73" s="67"/>
      <c r="AEY73" s="67"/>
      <c r="AEZ73" s="67"/>
      <c r="AFA73" s="67"/>
      <c r="AFB73" s="67"/>
      <c r="AFC73" s="67"/>
      <c r="AFD73" s="67"/>
      <c r="AFE73" s="67"/>
      <c r="AFF73" s="67"/>
      <c r="AFG73" s="67"/>
      <c r="AFH73" s="67"/>
      <c r="AFI73" s="67"/>
      <c r="AFJ73" s="67"/>
      <c r="AFK73" s="67"/>
      <c r="AFL73" s="67"/>
      <c r="AFM73" s="67"/>
      <c r="AFN73" s="67"/>
      <c r="AFO73" s="67"/>
      <c r="AFP73" s="67"/>
      <c r="AFQ73" s="67"/>
      <c r="AFR73" s="67"/>
      <c r="AFS73" s="67"/>
      <c r="AFT73" s="67"/>
      <c r="AFU73" s="67"/>
      <c r="AFV73" s="67"/>
      <c r="AFW73" s="67"/>
      <c r="AFX73" s="67"/>
      <c r="AFY73" s="67"/>
      <c r="AFZ73" s="67"/>
      <c r="AGA73" s="67"/>
      <c r="AGB73" s="67"/>
      <c r="AGC73" s="67"/>
      <c r="AGD73" s="67"/>
      <c r="AGE73" s="67"/>
      <c r="AGF73" s="67"/>
      <c r="AGG73" s="67"/>
      <c r="AGH73" s="67"/>
      <c r="AGI73" s="67"/>
      <c r="AGJ73" s="67"/>
      <c r="AGK73" s="67"/>
      <c r="AGL73" s="67"/>
      <c r="AGM73" s="67"/>
      <c r="AGN73" s="67"/>
      <c r="AGO73" s="67"/>
      <c r="AGP73" s="67"/>
      <c r="AGQ73" s="67"/>
      <c r="AGR73" s="67"/>
      <c r="AGS73" s="67"/>
      <c r="AGT73" s="67"/>
      <c r="AGU73" s="67"/>
      <c r="AGV73" s="67"/>
      <c r="AGW73" s="67"/>
      <c r="AGX73" s="67"/>
      <c r="AGY73" s="67"/>
      <c r="AGZ73" s="67"/>
      <c r="AHA73" s="67"/>
      <c r="AHB73" s="67"/>
      <c r="AHC73" s="67"/>
      <c r="AHD73" s="67"/>
      <c r="AHE73" s="67"/>
      <c r="AHF73" s="67"/>
      <c r="AHG73" s="67"/>
      <c r="AHH73" s="67"/>
      <c r="AHI73" s="67"/>
      <c r="AHJ73" s="67"/>
      <c r="AHK73" s="67"/>
      <c r="AHL73" s="67"/>
      <c r="AHM73" s="67"/>
      <c r="AHN73" s="67"/>
      <c r="AHO73" s="67"/>
      <c r="AHP73" s="67"/>
      <c r="AHQ73" s="67"/>
      <c r="AHR73" s="67"/>
      <c r="AHS73" s="67"/>
      <c r="AHT73" s="67"/>
      <c r="AHU73" s="67"/>
      <c r="AHV73" s="67"/>
      <c r="AHW73" s="67"/>
      <c r="AHX73" s="67"/>
      <c r="AHY73" s="67"/>
      <c r="AHZ73" s="67"/>
      <c r="AIA73" s="67"/>
      <c r="AIB73" s="67"/>
      <c r="AIC73" s="67"/>
      <c r="AID73" s="67"/>
      <c r="AIE73" s="67"/>
      <c r="AIF73" s="67"/>
      <c r="AIG73" s="67"/>
      <c r="AIH73" s="67"/>
      <c r="AII73" s="67"/>
      <c r="AIJ73" s="67"/>
      <c r="AIK73" s="67"/>
      <c r="AIL73" s="67"/>
      <c r="AIM73" s="67"/>
      <c r="AIN73" s="67"/>
      <c r="AIO73" s="67"/>
      <c r="AIP73" s="67"/>
      <c r="AIQ73" s="67"/>
      <c r="AIR73" s="67"/>
      <c r="AIS73" s="67"/>
      <c r="AIT73" s="67"/>
      <c r="AIU73" s="67"/>
      <c r="AIV73" s="67"/>
      <c r="AIW73" s="67"/>
      <c r="AIX73" s="67"/>
      <c r="AIY73" s="67"/>
      <c r="AIZ73" s="67"/>
      <c r="AJA73" s="67"/>
      <c r="AJB73" s="67"/>
      <c r="AJC73" s="67"/>
      <c r="AJD73" s="67"/>
      <c r="AJE73" s="67"/>
      <c r="AJF73" s="67"/>
      <c r="AJG73" s="67"/>
      <c r="AJH73" s="67"/>
      <c r="AJI73" s="67"/>
      <c r="AJJ73" s="67"/>
      <c r="AJK73" s="67"/>
      <c r="AJL73" s="67"/>
      <c r="AJM73" s="67"/>
      <c r="AJN73" s="67"/>
      <c r="AJO73" s="67"/>
      <c r="AJP73" s="67"/>
      <c r="AJQ73" s="67"/>
      <c r="AJR73" s="67"/>
      <c r="AJS73" s="67"/>
      <c r="AJT73" s="67"/>
      <c r="AJU73" s="67"/>
      <c r="AJV73" s="67"/>
      <c r="AJW73" s="67"/>
      <c r="AJX73" s="67"/>
      <c r="AJY73" s="67"/>
      <c r="AJZ73" s="67"/>
      <c r="AKA73" s="67"/>
      <c r="AKB73" s="67"/>
      <c r="AKC73" s="67"/>
      <c r="AKD73" s="67"/>
      <c r="AKE73" s="67"/>
      <c r="AKF73" s="67"/>
      <c r="AKG73" s="67"/>
      <c r="AKH73" s="67"/>
      <c r="AKI73" s="67"/>
      <c r="AKJ73" s="67"/>
      <c r="AKK73" s="67"/>
      <c r="AKL73" s="67"/>
      <c r="AKM73" s="67"/>
      <c r="AKN73" s="67"/>
      <c r="AKO73" s="67"/>
      <c r="AKP73" s="67"/>
      <c r="AKQ73" s="67"/>
      <c r="AKR73" s="67"/>
      <c r="AKS73" s="67"/>
      <c r="AKT73" s="67"/>
      <c r="AKU73" s="67"/>
      <c r="AKV73" s="67"/>
      <c r="AKW73" s="67"/>
      <c r="AKX73" s="67"/>
      <c r="AKY73" s="67"/>
      <c r="AKZ73" s="67"/>
      <c r="ALA73" s="67"/>
      <c r="ALB73" s="67"/>
      <c r="ALC73" s="67"/>
      <c r="ALD73" s="67"/>
      <c r="ALE73" s="67"/>
      <c r="ALF73" s="67"/>
      <c r="ALG73" s="67"/>
      <c r="ALH73" s="67"/>
      <c r="ALI73" s="67"/>
      <c r="ALJ73" s="67"/>
      <c r="ALK73" s="67"/>
      <c r="ALL73" s="67"/>
      <c r="ALM73" s="67"/>
      <c r="ALN73" s="67"/>
      <c r="ALO73" s="67"/>
      <c r="ALP73" s="67"/>
      <c r="ALQ73" s="67"/>
      <c r="ALR73" s="67"/>
      <c r="ALS73" s="67"/>
      <c r="ALT73" s="67"/>
      <c r="ALU73" s="67"/>
      <c r="ALV73" s="67"/>
      <c r="ALW73" s="67"/>
      <c r="ALX73" s="67"/>
      <c r="ALY73" s="67"/>
      <c r="ALZ73" s="67"/>
      <c r="AMA73" s="67"/>
      <c r="AMB73" s="67"/>
      <c r="AMC73" s="67"/>
      <c r="AMD73" s="67"/>
      <c r="AME73" s="67"/>
      <c r="AMF73" s="67"/>
      <c r="AMG73" s="67"/>
      <c r="AMH73" s="67"/>
      <c r="AMI73" s="67"/>
      <c r="AMJ73" s="67"/>
      <c r="AMK73" s="67"/>
    </row>
    <row r="74" spans="1:1025" x14ac:dyDescent="0.3">
      <c r="A74" s="251" t="s">
        <v>560</v>
      </c>
      <c r="B74" s="251"/>
      <c r="C74" s="251"/>
      <c r="D74" s="77">
        <f t="shared" si="2"/>
        <v>7.1316666666666668</v>
      </c>
      <c r="E74" s="97">
        <v>35.270000000000003</v>
      </c>
      <c r="F74" s="97">
        <v>22.64</v>
      </c>
      <c r="G74" s="97">
        <v>85.58</v>
      </c>
      <c r="H74" s="97">
        <v>691.56</v>
      </c>
      <c r="I74" s="98"/>
      <c r="J74" s="175">
        <v>0.35</v>
      </c>
      <c r="K74" s="175">
        <v>0.34</v>
      </c>
      <c r="L74" s="175">
        <v>0.34</v>
      </c>
      <c r="M74" s="175">
        <v>0.35</v>
      </c>
      <c r="N74" s="87"/>
      <c r="O74" s="91">
        <v>0.2</v>
      </c>
      <c r="P74" s="91">
        <v>0.28999999999999998</v>
      </c>
      <c r="Q74" s="91">
        <v>0.49</v>
      </c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  <c r="IW74" s="67"/>
      <c r="IX74" s="67"/>
      <c r="IY74" s="67"/>
      <c r="IZ74" s="67"/>
      <c r="JA74" s="67"/>
      <c r="JB74" s="67"/>
      <c r="JC74" s="67"/>
      <c r="JD74" s="67"/>
      <c r="JE74" s="67"/>
      <c r="JF74" s="67"/>
      <c r="JG74" s="67"/>
      <c r="JH74" s="67"/>
      <c r="JI74" s="67"/>
      <c r="JJ74" s="67"/>
      <c r="JK74" s="67"/>
      <c r="JL74" s="67"/>
      <c r="JM74" s="67"/>
      <c r="JN74" s="67"/>
      <c r="JO74" s="67"/>
      <c r="JP74" s="67"/>
      <c r="JQ74" s="67"/>
      <c r="JR74" s="67"/>
      <c r="JS74" s="67"/>
      <c r="JT74" s="67"/>
      <c r="JU74" s="67"/>
      <c r="JV74" s="67"/>
      <c r="JW74" s="67"/>
      <c r="JX74" s="67"/>
      <c r="JY74" s="67"/>
      <c r="JZ74" s="67"/>
      <c r="KA74" s="67"/>
      <c r="KB74" s="67"/>
      <c r="KC74" s="67"/>
      <c r="KD74" s="67"/>
      <c r="KE74" s="67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7"/>
      <c r="LO74" s="67"/>
      <c r="LP74" s="67"/>
      <c r="LQ74" s="67"/>
      <c r="LR74" s="67"/>
      <c r="LS74" s="67"/>
      <c r="LT74" s="67"/>
      <c r="LU74" s="67"/>
      <c r="LV74" s="67"/>
      <c r="LW74" s="67"/>
      <c r="LX74" s="67"/>
      <c r="LY74" s="67"/>
      <c r="LZ74" s="67"/>
      <c r="MA74" s="67"/>
      <c r="MB74" s="67"/>
      <c r="MC74" s="67"/>
      <c r="MD74" s="67"/>
      <c r="ME74" s="67"/>
      <c r="MF74" s="67"/>
      <c r="MG74" s="67"/>
      <c r="MH74" s="67"/>
      <c r="MI74" s="67"/>
      <c r="MJ74" s="67"/>
      <c r="MK74" s="67"/>
      <c r="ML74" s="67"/>
      <c r="MM74" s="67"/>
      <c r="MN74" s="67"/>
      <c r="MO74" s="67"/>
      <c r="MP74" s="67"/>
      <c r="MQ74" s="67"/>
      <c r="MR74" s="67"/>
      <c r="MS74" s="67"/>
      <c r="MT74" s="67"/>
      <c r="MU74" s="67"/>
      <c r="MV74" s="67"/>
      <c r="MW74" s="67"/>
      <c r="MX74" s="67"/>
      <c r="MY74" s="67"/>
      <c r="MZ74" s="67"/>
      <c r="NA74" s="67"/>
      <c r="NB74" s="67"/>
      <c r="NC74" s="67"/>
      <c r="ND74" s="67"/>
      <c r="NE74" s="67"/>
      <c r="NF74" s="67"/>
      <c r="NG74" s="67"/>
      <c r="NH74" s="67"/>
      <c r="NI74" s="67"/>
      <c r="NJ74" s="67"/>
      <c r="NK74" s="67"/>
      <c r="NL74" s="67"/>
      <c r="NM74" s="67"/>
      <c r="NN74" s="67"/>
      <c r="NO74" s="67"/>
      <c r="NP74" s="67"/>
      <c r="NQ74" s="67"/>
      <c r="NR74" s="67"/>
      <c r="NS74" s="67"/>
      <c r="NT74" s="67"/>
      <c r="NU74" s="67"/>
      <c r="NV74" s="67"/>
      <c r="NW74" s="67"/>
      <c r="NX74" s="67"/>
      <c r="NY74" s="67"/>
      <c r="NZ74" s="67"/>
      <c r="OA74" s="67"/>
      <c r="OB74" s="67"/>
      <c r="OC74" s="67"/>
      <c r="OD74" s="67"/>
      <c r="OE74" s="67"/>
      <c r="OF74" s="67"/>
      <c r="OG74" s="67"/>
      <c r="OH74" s="67"/>
      <c r="OI74" s="67"/>
      <c r="OJ74" s="67"/>
      <c r="OK74" s="67"/>
      <c r="OL74" s="67"/>
      <c r="OM74" s="67"/>
      <c r="ON74" s="67"/>
      <c r="OO74" s="67"/>
      <c r="OP74" s="67"/>
      <c r="OQ74" s="67"/>
      <c r="OR74" s="67"/>
      <c r="OS74" s="67"/>
      <c r="OT74" s="67"/>
      <c r="OU74" s="67"/>
      <c r="OV74" s="67"/>
      <c r="OW74" s="67"/>
      <c r="OX74" s="67"/>
      <c r="OY74" s="67"/>
      <c r="OZ74" s="67"/>
      <c r="PA74" s="67"/>
      <c r="PB74" s="67"/>
      <c r="PC74" s="67"/>
      <c r="PD74" s="67"/>
      <c r="PE74" s="67"/>
      <c r="PF74" s="67"/>
      <c r="PG74" s="67"/>
      <c r="PH74" s="67"/>
      <c r="PI74" s="67"/>
      <c r="PJ74" s="67"/>
      <c r="PK74" s="67"/>
      <c r="PL74" s="67"/>
      <c r="PM74" s="67"/>
      <c r="PN74" s="67"/>
      <c r="PO74" s="67"/>
      <c r="PP74" s="67"/>
      <c r="PQ74" s="67"/>
      <c r="PR74" s="67"/>
      <c r="PS74" s="67"/>
      <c r="PT74" s="67"/>
      <c r="PU74" s="67"/>
      <c r="PV74" s="67"/>
      <c r="PW74" s="67"/>
      <c r="PX74" s="67"/>
      <c r="PY74" s="67"/>
      <c r="PZ74" s="67"/>
      <c r="QA74" s="67"/>
      <c r="QB74" s="67"/>
      <c r="QC74" s="67"/>
      <c r="QD74" s="67"/>
      <c r="QE74" s="67"/>
      <c r="QF74" s="67"/>
      <c r="QG74" s="67"/>
      <c r="QH74" s="67"/>
      <c r="QI74" s="67"/>
      <c r="QJ74" s="67"/>
      <c r="QK74" s="67"/>
      <c r="QL74" s="67"/>
      <c r="QM74" s="67"/>
      <c r="QN74" s="67"/>
      <c r="QO74" s="67"/>
      <c r="QP74" s="67"/>
      <c r="QQ74" s="67"/>
      <c r="QR74" s="67"/>
      <c r="QS74" s="67"/>
      <c r="QT74" s="67"/>
      <c r="QU74" s="67"/>
      <c r="QV74" s="67"/>
      <c r="QW74" s="67"/>
      <c r="QX74" s="67"/>
      <c r="QY74" s="67"/>
      <c r="QZ74" s="67"/>
      <c r="RA74" s="67"/>
      <c r="RB74" s="67"/>
      <c r="RC74" s="67"/>
      <c r="RD74" s="67"/>
      <c r="RE74" s="67"/>
      <c r="RF74" s="67"/>
      <c r="RG74" s="67"/>
      <c r="RH74" s="67"/>
      <c r="RI74" s="67"/>
      <c r="RJ74" s="67"/>
      <c r="RK74" s="67"/>
      <c r="RL74" s="67"/>
      <c r="RM74" s="67"/>
      <c r="RN74" s="67"/>
      <c r="RO74" s="67"/>
      <c r="RP74" s="67"/>
      <c r="RQ74" s="67"/>
      <c r="RR74" s="67"/>
      <c r="RS74" s="67"/>
      <c r="RT74" s="67"/>
      <c r="RU74" s="67"/>
      <c r="RV74" s="67"/>
      <c r="RW74" s="67"/>
      <c r="RX74" s="67"/>
      <c r="RY74" s="67"/>
      <c r="RZ74" s="67"/>
      <c r="SA74" s="67"/>
      <c r="SB74" s="67"/>
      <c r="SC74" s="67"/>
      <c r="SD74" s="67"/>
      <c r="SE74" s="67"/>
      <c r="SF74" s="67"/>
      <c r="SG74" s="67"/>
      <c r="SH74" s="67"/>
      <c r="SI74" s="67"/>
      <c r="SJ74" s="67"/>
      <c r="SK74" s="67"/>
      <c r="SL74" s="67"/>
      <c r="SM74" s="67"/>
      <c r="SN74" s="67"/>
      <c r="SO74" s="67"/>
      <c r="SP74" s="67"/>
      <c r="SQ74" s="67"/>
      <c r="SR74" s="67"/>
      <c r="SS74" s="67"/>
      <c r="ST74" s="67"/>
      <c r="SU74" s="67"/>
      <c r="SV74" s="67"/>
      <c r="SW74" s="67"/>
      <c r="SX74" s="67"/>
      <c r="SY74" s="67"/>
      <c r="SZ74" s="67"/>
      <c r="TA74" s="67"/>
      <c r="TB74" s="67"/>
      <c r="TC74" s="67"/>
      <c r="TD74" s="67"/>
      <c r="TE74" s="67"/>
      <c r="TF74" s="67"/>
      <c r="TG74" s="67"/>
      <c r="TH74" s="67"/>
      <c r="TI74" s="67"/>
      <c r="TJ74" s="67"/>
      <c r="TK74" s="67"/>
      <c r="TL74" s="67"/>
      <c r="TM74" s="67"/>
      <c r="TN74" s="67"/>
      <c r="TO74" s="67"/>
      <c r="TP74" s="67"/>
      <c r="TQ74" s="67"/>
      <c r="TR74" s="67"/>
      <c r="TS74" s="67"/>
      <c r="TT74" s="67"/>
      <c r="TU74" s="67"/>
      <c r="TV74" s="67"/>
      <c r="TW74" s="67"/>
      <c r="TX74" s="67"/>
      <c r="TY74" s="67"/>
      <c r="TZ74" s="67"/>
      <c r="UA74" s="67"/>
      <c r="UB74" s="67"/>
      <c r="UC74" s="67"/>
      <c r="UD74" s="67"/>
      <c r="UE74" s="67"/>
      <c r="UF74" s="67"/>
      <c r="UG74" s="67"/>
      <c r="UH74" s="67"/>
      <c r="UI74" s="67"/>
      <c r="UJ74" s="67"/>
      <c r="UK74" s="67"/>
      <c r="UL74" s="67"/>
      <c r="UM74" s="67"/>
      <c r="UN74" s="67"/>
      <c r="UO74" s="67"/>
      <c r="UP74" s="67"/>
      <c r="UQ74" s="67"/>
      <c r="UR74" s="67"/>
      <c r="US74" s="67"/>
      <c r="UT74" s="67"/>
      <c r="UU74" s="67"/>
      <c r="UV74" s="67"/>
      <c r="UW74" s="67"/>
      <c r="UX74" s="67"/>
      <c r="UY74" s="67"/>
      <c r="UZ74" s="67"/>
      <c r="VA74" s="67"/>
      <c r="VB74" s="67"/>
      <c r="VC74" s="67"/>
      <c r="VD74" s="67"/>
      <c r="VE74" s="67"/>
      <c r="VF74" s="67"/>
      <c r="VG74" s="67"/>
      <c r="VH74" s="67"/>
      <c r="VI74" s="67"/>
      <c r="VJ74" s="67"/>
      <c r="VK74" s="67"/>
      <c r="VL74" s="67"/>
      <c r="VM74" s="67"/>
      <c r="VN74" s="67"/>
      <c r="VO74" s="67"/>
      <c r="VP74" s="67"/>
      <c r="VQ74" s="67"/>
      <c r="VR74" s="67"/>
      <c r="VS74" s="67"/>
      <c r="VT74" s="67"/>
      <c r="VU74" s="67"/>
      <c r="VV74" s="67"/>
      <c r="VW74" s="67"/>
      <c r="VX74" s="67"/>
      <c r="VY74" s="67"/>
      <c r="VZ74" s="67"/>
      <c r="WA74" s="67"/>
      <c r="WB74" s="67"/>
      <c r="WC74" s="67"/>
      <c r="WD74" s="67"/>
      <c r="WE74" s="67"/>
      <c r="WF74" s="67"/>
      <c r="WG74" s="67"/>
      <c r="WH74" s="67"/>
      <c r="WI74" s="67"/>
      <c r="WJ74" s="67"/>
      <c r="WK74" s="67"/>
      <c r="WL74" s="67"/>
      <c r="WM74" s="67"/>
      <c r="WN74" s="67"/>
      <c r="WO74" s="67"/>
      <c r="WP74" s="67"/>
      <c r="WQ74" s="67"/>
      <c r="WR74" s="67"/>
      <c r="WS74" s="67"/>
      <c r="WT74" s="67"/>
      <c r="WU74" s="67"/>
      <c r="WV74" s="67"/>
      <c r="WW74" s="67"/>
      <c r="WX74" s="67"/>
      <c r="WY74" s="67"/>
      <c r="WZ74" s="67"/>
      <c r="XA74" s="67"/>
      <c r="XB74" s="67"/>
      <c r="XC74" s="67"/>
      <c r="XD74" s="67"/>
      <c r="XE74" s="67"/>
      <c r="XF74" s="67"/>
      <c r="XG74" s="67"/>
      <c r="XH74" s="67"/>
      <c r="XI74" s="67"/>
      <c r="XJ74" s="67"/>
      <c r="XK74" s="67"/>
      <c r="XL74" s="67"/>
      <c r="XM74" s="67"/>
      <c r="XN74" s="67"/>
      <c r="XO74" s="67"/>
      <c r="XP74" s="67"/>
      <c r="XQ74" s="67"/>
      <c r="XR74" s="67"/>
      <c r="XS74" s="67"/>
      <c r="XT74" s="67"/>
      <c r="XU74" s="67"/>
      <c r="XV74" s="67"/>
      <c r="XW74" s="67"/>
      <c r="XX74" s="67"/>
      <c r="XY74" s="67"/>
      <c r="XZ74" s="67"/>
      <c r="YA74" s="67"/>
      <c r="YB74" s="67"/>
      <c r="YC74" s="67"/>
      <c r="YD74" s="67"/>
      <c r="YE74" s="67"/>
      <c r="YF74" s="67"/>
      <c r="YG74" s="67"/>
      <c r="YH74" s="67"/>
      <c r="YI74" s="67"/>
      <c r="YJ74" s="67"/>
      <c r="YK74" s="67"/>
      <c r="YL74" s="67"/>
      <c r="YM74" s="67"/>
      <c r="YN74" s="67"/>
      <c r="YO74" s="67"/>
      <c r="YP74" s="67"/>
      <c r="YQ74" s="67"/>
      <c r="YR74" s="67"/>
      <c r="YS74" s="67"/>
      <c r="YT74" s="67"/>
      <c r="YU74" s="67"/>
      <c r="YV74" s="67"/>
      <c r="YW74" s="67"/>
      <c r="YX74" s="67"/>
      <c r="YY74" s="67"/>
      <c r="YZ74" s="67"/>
      <c r="ZA74" s="67"/>
      <c r="ZB74" s="67"/>
      <c r="ZC74" s="67"/>
      <c r="ZD74" s="67"/>
      <c r="ZE74" s="67"/>
      <c r="ZF74" s="67"/>
      <c r="ZG74" s="67"/>
      <c r="ZH74" s="67"/>
      <c r="ZI74" s="67"/>
      <c r="ZJ74" s="67"/>
      <c r="ZK74" s="67"/>
      <c r="ZL74" s="67"/>
      <c r="ZM74" s="67"/>
      <c r="ZN74" s="67"/>
      <c r="ZO74" s="67"/>
      <c r="ZP74" s="67"/>
      <c r="ZQ74" s="67"/>
      <c r="ZR74" s="67"/>
      <c r="ZS74" s="67"/>
      <c r="ZT74" s="67"/>
      <c r="ZU74" s="67"/>
      <c r="ZV74" s="67"/>
      <c r="ZW74" s="67"/>
      <c r="ZX74" s="67"/>
      <c r="ZY74" s="67"/>
      <c r="ZZ74" s="67"/>
      <c r="AAA74" s="67"/>
      <c r="AAB74" s="67"/>
      <c r="AAC74" s="67"/>
      <c r="AAD74" s="67"/>
      <c r="AAE74" s="67"/>
      <c r="AAF74" s="67"/>
      <c r="AAG74" s="67"/>
      <c r="AAH74" s="67"/>
      <c r="AAI74" s="67"/>
      <c r="AAJ74" s="67"/>
      <c r="AAK74" s="67"/>
      <c r="AAL74" s="67"/>
      <c r="AAM74" s="67"/>
      <c r="AAN74" s="67"/>
      <c r="AAO74" s="67"/>
      <c r="AAP74" s="67"/>
      <c r="AAQ74" s="67"/>
      <c r="AAR74" s="67"/>
      <c r="AAS74" s="67"/>
      <c r="AAT74" s="67"/>
      <c r="AAU74" s="67"/>
      <c r="AAV74" s="67"/>
      <c r="AAW74" s="67"/>
      <c r="AAX74" s="67"/>
      <c r="AAY74" s="67"/>
      <c r="AAZ74" s="67"/>
      <c r="ABA74" s="67"/>
      <c r="ABB74" s="67"/>
      <c r="ABC74" s="67"/>
      <c r="ABD74" s="67"/>
      <c r="ABE74" s="67"/>
      <c r="ABF74" s="67"/>
      <c r="ABG74" s="67"/>
      <c r="ABH74" s="67"/>
      <c r="ABI74" s="67"/>
      <c r="ABJ74" s="67"/>
      <c r="ABK74" s="67"/>
      <c r="ABL74" s="67"/>
      <c r="ABM74" s="67"/>
      <c r="ABN74" s="67"/>
      <c r="ABO74" s="67"/>
      <c r="ABP74" s="67"/>
      <c r="ABQ74" s="67"/>
      <c r="ABR74" s="67"/>
      <c r="ABS74" s="67"/>
      <c r="ABT74" s="67"/>
      <c r="ABU74" s="67"/>
      <c r="ABV74" s="67"/>
      <c r="ABW74" s="67"/>
      <c r="ABX74" s="67"/>
      <c r="ABY74" s="67"/>
      <c r="ABZ74" s="67"/>
      <c r="ACA74" s="67"/>
      <c r="ACB74" s="67"/>
      <c r="ACC74" s="67"/>
      <c r="ACD74" s="67"/>
      <c r="ACE74" s="67"/>
      <c r="ACF74" s="67"/>
      <c r="ACG74" s="67"/>
      <c r="ACH74" s="67"/>
      <c r="ACI74" s="67"/>
      <c r="ACJ74" s="67"/>
      <c r="ACK74" s="67"/>
      <c r="ACL74" s="67"/>
      <c r="ACM74" s="67"/>
      <c r="ACN74" s="67"/>
      <c r="ACO74" s="67"/>
      <c r="ACP74" s="67"/>
      <c r="ACQ74" s="67"/>
      <c r="ACR74" s="67"/>
      <c r="ACS74" s="67"/>
      <c r="ACT74" s="67"/>
      <c r="ACU74" s="67"/>
      <c r="ACV74" s="67"/>
      <c r="ACW74" s="67"/>
      <c r="ACX74" s="67"/>
      <c r="ACY74" s="67"/>
      <c r="ACZ74" s="67"/>
      <c r="ADA74" s="67"/>
      <c r="ADB74" s="67"/>
      <c r="ADC74" s="67"/>
      <c r="ADD74" s="67"/>
      <c r="ADE74" s="67"/>
      <c r="ADF74" s="67"/>
      <c r="ADG74" s="67"/>
      <c r="ADH74" s="67"/>
      <c r="ADI74" s="67"/>
      <c r="ADJ74" s="67"/>
      <c r="ADK74" s="67"/>
      <c r="ADL74" s="67"/>
      <c r="ADM74" s="67"/>
      <c r="ADN74" s="67"/>
      <c r="ADO74" s="67"/>
      <c r="ADP74" s="67"/>
      <c r="ADQ74" s="67"/>
      <c r="ADR74" s="67"/>
      <c r="ADS74" s="67"/>
      <c r="ADT74" s="67"/>
      <c r="ADU74" s="67"/>
      <c r="ADV74" s="67"/>
      <c r="ADW74" s="67"/>
      <c r="ADX74" s="67"/>
      <c r="ADY74" s="67"/>
      <c r="ADZ74" s="67"/>
      <c r="AEA74" s="67"/>
      <c r="AEB74" s="67"/>
      <c r="AEC74" s="67"/>
      <c r="AED74" s="67"/>
      <c r="AEE74" s="67"/>
      <c r="AEF74" s="67"/>
      <c r="AEG74" s="67"/>
      <c r="AEH74" s="67"/>
      <c r="AEI74" s="67"/>
      <c r="AEJ74" s="67"/>
      <c r="AEK74" s="67"/>
      <c r="AEL74" s="67"/>
      <c r="AEM74" s="67"/>
      <c r="AEN74" s="67"/>
      <c r="AEO74" s="67"/>
      <c r="AEP74" s="67"/>
      <c r="AEQ74" s="67"/>
      <c r="AER74" s="67"/>
      <c r="AES74" s="67"/>
      <c r="AET74" s="67"/>
      <c r="AEU74" s="67"/>
      <c r="AEV74" s="67"/>
      <c r="AEW74" s="67"/>
      <c r="AEX74" s="67"/>
      <c r="AEY74" s="67"/>
      <c r="AEZ74" s="67"/>
      <c r="AFA74" s="67"/>
      <c r="AFB74" s="67"/>
      <c r="AFC74" s="67"/>
      <c r="AFD74" s="67"/>
      <c r="AFE74" s="67"/>
      <c r="AFF74" s="67"/>
      <c r="AFG74" s="67"/>
      <c r="AFH74" s="67"/>
      <c r="AFI74" s="67"/>
      <c r="AFJ74" s="67"/>
      <c r="AFK74" s="67"/>
      <c r="AFL74" s="67"/>
      <c r="AFM74" s="67"/>
      <c r="AFN74" s="67"/>
      <c r="AFO74" s="67"/>
      <c r="AFP74" s="67"/>
      <c r="AFQ74" s="67"/>
      <c r="AFR74" s="67"/>
      <c r="AFS74" s="67"/>
      <c r="AFT74" s="67"/>
      <c r="AFU74" s="67"/>
      <c r="AFV74" s="67"/>
      <c r="AFW74" s="67"/>
      <c r="AFX74" s="67"/>
      <c r="AFY74" s="67"/>
      <c r="AFZ74" s="67"/>
      <c r="AGA74" s="67"/>
      <c r="AGB74" s="67"/>
      <c r="AGC74" s="67"/>
      <c r="AGD74" s="67"/>
      <c r="AGE74" s="67"/>
      <c r="AGF74" s="67"/>
      <c r="AGG74" s="67"/>
      <c r="AGH74" s="67"/>
      <c r="AGI74" s="67"/>
      <c r="AGJ74" s="67"/>
      <c r="AGK74" s="67"/>
      <c r="AGL74" s="67"/>
      <c r="AGM74" s="67"/>
      <c r="AGN74" s="67"/>
      <c r="AGO74" s="67"/>
      <c r="AGP74" s="67"/>
      <c r="AGQ74" s="67"/>
      <c r="AGR74" s="67"/>
      <c r="AGS74" s="67"/>
      <c r="AGT74" s="67"/>
      <c r="AGU74" s="67"/>
      <c r="AGV74" s="67"/>
      <c r="AGW74" s="67"/>
      <c r="AGX74" s="67"/>
      <c r="AGY74" s="67"/>
      <c r="AGZ74" s="67"/>
      <c r="AHA74" s="67"/>
      <c r="AHB74" s="67"/>
      <c r="AHC74" s="67"/>
      <c r="AHD74" s="67"/>
      <c r="AHE74" s="67"/>
      <c r="AHF74" s="67"/>
      <c r="AHG74" s="67"/>
      <c r="AHH74" s="67"/>
      <c r="AHI74" s="67"/>
      <c r="AHJ74" s="67"/>
      <c r="AHK74" s="67"/>
      <c r="AHL74" s="67"/>
      <c r="AHM74" s="67"/>
      <c r="AHN74" s="67"/>
      <c r="AHO74" s="67"/>
      <c r="AHP74" s="67"/>
      <c r="AHQ74" s="67"/>
      <c r="AHR74" s="67"/>
      <c r="AHS74" s="67"/>
      <c r="AHT74" s="67"/>
      <c r="AHU74" s="67"/>
      <c r="AHV74" s="67"/>
      <c r="AHW74" s="67"/>
      <c r="AHX74" s="67"/>
      <c r="AHY74" s="67"/>
      <c r="AHZ74" s="67"/>
      <c r="AIA74" s="67"/>
      <c r="AIB74" s="67"/>
      <c r="AIC74" s="67"/>
      <c r="AID74" s="67"/>
      <c r="AIE74" s="67"/>
      <c r="AIF74" s="67"/>
      <c r="AIG74" s="67"/>
      <c r="AIH74" s="67"/>
      <c r="AII74" s="67"/>
      <c r="AIJ74" s="67"/>
      <c r="AIK74" s="67"/>
      <c r="AIL74" s="67"/>
      <c r="AIM74" s="67"/>
      <c r="AIN74" s="67"/>
      <c r="AIO74" s="67"/>
      <c r="AIP74" s="67"/>
      <c r="AIQ74" s="67"/>
      <c r="AIR74" s="67"/>
      <c r="AIS74" s="67"/>
      <c r="AIT74" s="67"/>
      <c r="AIU74" s="67"/>
      <c r="AIV74" s="67"/>
      <c r="AIW74" s="67"/>
      <c r="AIX74" s="67"/>
      <c r="AIY74" s="67"/>
      <c r="AIZ74" s="67"/>
      <c r="AJA74" s="67"/>
      <c r="AJB74" s="67"/>
      <c r="AJC74" s="67"/>
      <c r="AJD74" s="67"/>
      <c r="AJE74" s="67"/>
      <c r="AJF74" s="67"/>
      <c r="AJG74" s="67"/>
      <c r="AJH74" s="67"/>
      <c r="AJI74" s="67"/>
      <c r="AJJ74" s="67"/>
      <c r="AJK74" s="67"/>
      <c r="AJL74" s="67"/>
      <c r="AJM74" s="67"/>
      <c r="AJN74" s="67"/>
      <c r="AJO74" s="67"/>
      <c r="AJP74" s="67"/>
      <c r="AJQ74" s="67"/>
      <c r="AJR74" s="67"/>
      <c r="AJS74" s="67"/>
      <c r="AJT74" s="67"/>
      <c r="AJU74" s="67"/>
      <c r="AJV74" s="67"/>
      <c r="AJW74" s="67"/>
      <c r="AJX74" s="67"/>
      <c r="AJY74" s="67"/>
      <c r="AJZ74" s="67"/>
      <c r="AKA74" s="67"/>
      <c r="AKB74" s="67"/>
      <c r="AKC74" s="67"/>
      <c r="AKD74" s="67"/>
      <c r="AKE74" s="67"/>
      <c r="AKF74" s="67"/>
      <c r="AKG74" s="67"/>
      <c r="AKH74" s="67"/>
      <c r="AKI74" s="67"/>
      <c r="AKJ74" s="67"/>
      <c r="AKK74" s="67"/>
      <c r="AKL74" s="67"/>
      <c r="AKM74" s="67"/>
      <c r="AKN74" s="67"/>
      <c r="AKO74" s="67"/>
      <c r="AKP74" s="67"/>
      <c r="AKQ74" s="67"/>
      <c r="AKR74" s="67"/>
      <c r="AKS74" s="67"/>
      <c r="AKT74" s="67"/>
      <c r="AKU74" s="67"/>
      <c r="AKV74" s="67"/>
      <c r="AKW74" s="67"/>
      <c r="AKX74" s="67"/>
      <c r="AKY74" s="67"/>
      <c r="AKZ74" s="67"/>
      <c r="ALA74" s="67"/>
      <c r="ALB74" s="67"/>
      <c r="ALC74" s="67"/>
      <c r="ALD74" s="67"/>
      <c r="ALE74" s="67"/>
      <c r="ALF74" s="67"/>
      <c r="ALG74" s="67"/>
      <c r="ALH74" s="67"/>
      <c r="ALI74" s="67"/>
      <c r="ALJ74" s="67"/>
      <c r="ALK74" s="67"/>
      <c r="ALL74" s="67"/>
      <c r="ALM74" s="67"/>
      <c r="ALN74" s="67"/>
      <c r="ALO74" s="67"/>
      <c r="ALP74" s="67"/>
      <c r="ALQ74" s="67"/>
      <c r="ALR74" s="67"/>
      <c r="ALS74" s="67"/>
      <c r="ALT74" s="67"/>
      <c r="ALU74" s="67"/>
      <c r="ALV74" s="67"/>
      <c r="ALW74" s="67"/>
      <c r="ALX74" s="67"/>
      <c r="ALY74" s="67"/>
      <c r="ALZ74" s="67"/>
      <c r="AMA74" s="67"/>
      <c r="AMB74" s="67"/>
      <c r="AMC74" s="67"/>
      <c r="AMD74" s="67"/>
      <c r="AME74" s="67"/>
      <c r="AMF74" s="67"/>
      <c r="AMG74" s="67"/>
      <c r="AMH74" s="67"/>
      <c r="AMI74" s="67"/>
      <c r="AMJ74" s="67"/>
      <c r="AMK74" s="67"/>
    </row>
    <row r="75" spans="1:1025" x14ac:dyDescent="0.3">
      <c r="A75" s="251" t="s">
        <v>561</v>
      </c>
      <c r="B75" s="251"/>
      <c r="C75" s="251"/>
      <c r="D75" s="77">
        <f t="shared" si="2"/>
        <v>5.9433333333333325</v>
      </c>
      <c r="E75" s="97">
        <v>35.450000000000003</v>
      </c>
      <c r="F75" s="97">
        <v>23.41</v>
      </c>
      <c r="G75" s="99">
        <v>71.319999999999993</v>
      </c>
      <c r="H75" s="97">
        <v>640.89</v>
      </c>
      <c r="I75" s="98"/>
      <c r="J75" s="175">
        <v>0.35</v>
      </c>
      <c r="K75" s="175">
        <v>0.35</v>
      </c>
      <c r="L75" s="175">
        <v>0.28999999999999998</v>
      </c>
      <c r="M75" s="175">
        <v>0.32</v>
      </c>
      <c r="N75" s="87"/>
      <c r="O75" s="91">
        <v>0.22</v>
      </c>
      <c r="P75" s="91">
        <v>0.33</v>
      </c>
      <c r="Q75" s="91">
        <v>0.45</v>
      </c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  <c r="IW75" s="67"/>
      <c r="IX75" s="67"/>
      <c r="IY75" s="67"/>
      <c r="IZ75" s="67"/>
      <c r="JA75" s="67"/>
      <c r="JB75" s="67"/>
      <c r="JC75" s="67"/>
      <c r="JD75" s="67"/>
      <c r="JE75" s="67"/>
      <c r="JF75" s="67"/>
      <c r="JG75" s="67"/>
      <c r="JH75" s="67"/>
      <c r="JI75" s="67"/>
      <c r="JJ75" s="67"/>
      <c r="JK75" s="67"/>
      <c r="JL75" s="67"/>
      <c r="JM75" s="67"/>
      <c r="JN75" s="67"/>
      <c r="JO75" s="67"/>
      <c r="JP75" s="67"/>
      <c r="JQ75" s="67"/>
      <c r="JR75" s="67"/>
      <c r="JS75" s="67"/>
      <c r="JT75" s="67"/>
      <c r="JU75" s="67"/>
      <c r="JV75" s="67"/>
      <c r="JW75" s="67"/>
      <c r="JX75" s="67"/>
      <c r="JY75" s="67"/>
      <c r="JZ75" s="67"/>
      <c r="KA75" s="67"/>
      <c r="KB75" s="67"/>
      <c r="KC75" s="67"/>
      <c r="KD75" s="67"/>
      <c r="KE75" s="67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7"/>
      <c r="LO75" s="67"/>
      <c r="LP75" s="67"/>
      <c r="LQ75" s="67"/>
      <c r="LR75" s="67"/>
      <c r="LS75" s="67"/>
      <c r="LT75" s="67"/>
      <c r="LU75" s="67"/>
      <c r="LV75" s="67"/>
      <c r="LW75" s="67"/>
      <c r="LX75" s="67"/>
      <c r="LY75" s="67"/>
      <c r="LZ75" s="67"/>
      <c r="MA75" s="67"/>
      <c r="MB75" s="67"/>
      <c r="MC75" s="67"/>
      <c r="MD75" s="67"/>
      <c r="ME75" s="67"/>
      <c r="MF75" s="67"/>
      <c r="MG75" s="67"/>
      <c r="MH75" s="67"/>
      <c r="MI75" s="67"/>
      <c r="MJ75" s="67"/>
      <c r="MK75" s="67"/>
      <c r="ML75" s="67"/>
      <c r="MM75" s="67"/>
      <c r="MN75" s="67"/>
      <c r="MO75" s="67"/>
      <c r="MP75" s="67"/>
      <c r="MQ75" s="67"/>
      <c r="MR75" s="67"/>
      <c r="MS75" s="67"/>
      <c r="MT75" s="67"/>
      <c r="MU75" s="67"/>
      <c r="MV75" s="67"/>
      <c r="MW75" s="67"/>
      <c r="MX75" s="67"/>
      <c r="MY75" s="67"/>
      <c r="MZ75" s="67"/>
      <c r="NA75" s="67"/>
      <c r="NB75" s="67"/>
      <c r="NC75" s="67"/>
      <c r="ND75" s="67"/>
      <c r="NE75" s="67"/>
      <c r="NF75" s="67"/>
      <c r="NG75" s="67"/>
      <c r="NH75" s="67"/>
      <c r="NI75" s="67"/>
      <c r="NJ75" s="67"/>
      <c r="NK75" s="67"/>
      <c r="NL75" s="67"/>
      <c r="NM75" s="67"/>
      <c r="NN75" s="67"/>
      <c r="NO75" s="67"/>
      <c r="NP75" s="67"/>
      <c r="NQ75" s="67"/>
      <c r="NR75" s="67"/>
      <c r="NS75" s="67"/>
      <c r="NT75" s="67"/>
      <c r="NU75" s="67"/>
      <c r="NV75" s="67"/>
      <c r="NW75" s="67"/>
      <c r="NX75" s="67"/>
      <c r="NY75" s="67"/>
      <c r="NZ75" s="67"/>
      <c r="OA75" s="67"/>
      <c r="OB75" s="67"/>
      <c r="OC75" s="67"/>
      <c r="OD75" s="67"/>
      <c r="OE75" s="67"/>
      <c r="OF75" s="67"/>
      <c r="OG75" s="67"/>
      <c r="OH75" s="67"/>
      <c r="OI75" s="67"/>
      <c r="OJ75" s="67"/>
      <c r="OK75" s="67"/>
      <c r="OL75" s="67"/>
      <c r="OM75" s="67"/>
      <c r="ON75" s="67"/>
      <c r="OO75" s="67"/>
      <c r="OP75" s="67"/>
      <c r="OQ75" s="67"/>
      <c r="OR75" s="67"/>
      <c r="OS75" s="67"/>
      <c r="OT75" s="67"/>
      <c r="OU75" s="67"/>
      <c r="OV75" s="67"/>
      <c r="OW75" s="67"/>
      <c r="OX75" s="67"/>
      <c r="OY75" s="67"/>
      <c r="OZ75" s="67"/>
      <c r="PA75" s="67"/>
      <c r="PB75" s="67"/>
      <c r="PC75" s="67"/>
      <c r="PD75" s="67"/>
      <c r="PE75" s="67"/>
      <c r="PF75" s="67"/>
      <c r="PG75" s="67"/>
      <c r="PH75" s="67"/>
      <c r="PI75" s="67"/>
      <c r="PJ75" s="67"/>
      <c r="PK75" s="67"/>
      <c r="PL75" s="67"/>
      <c r="PM75" s="67"/>
      <c r="PN75" s="67"/>
      <c r="PO75" s="67"/>
      <c r="PP75" s="67"/>
      <c r="PQ75" s="67"/>
      <c r="PR75" s="67"/>
      <c r="PS75" s="67"/>
      <c r="PT75" s="67"/>
      <c r="PU75" s="67"/>
      <c r="PV75" s="67"/>
      <c r="PW75" s="67"/>
      <c r="PX75" s="67"/>
      <c r="PY75" s="67"/>
      <c r="PZ75" s="67"/>
      <c r="QA75" s="67"/>
      <c r="QB75" s="67"/>
      <c r="QC75" s="67"/>
      <c r="QD75" s="67"/>
      <c r="QE75" s="67"/>
      <c r="QF75" s="67"/>
      <c r="QG75" s="67"/>
      <c r="QH75" s="67"/>
      <c r="QI75" s="67"/>
      <c r="QJ75" s="67"/>
      <c r="QK75" s="67"/>
      <c r="QL75" s="67"/>
      <c r="QM75" s="67"/>
      <c r="QN75" s="67"/>
      <c r="QO75" s="67"/>
      <c r="QP75" s="67"/>
      <c r="QQ75" s="67"/>
      <c r="QR75" s="67"/>
      <c r="QS75" s="67"/>
      <c r="QT75" s="67"/>
      <c r="QU75" s="67"/>
      <c r="QV75" s="67"/>
      <c r="QW75" s="67"/>
      <c r="QX75" s="67"/>
      <c r="QY75" s="67"/>
      <c r="QZ75" s="67"/>
      <c r="RA75" s="67"/>
      <c r="RB75" s="67"/>
      <c r="RC75" s="67"/>
      <c r="RD75" s="67"/>
      <c r="RE75" s="67"/>
      <c r="RF75" s="67"/>
      <c r="RG75" s="67"/>
      <c r="RH75" s="67"/>
      <c r="RI75" s="67"/>
      <c r="RJ75" s="67"/>
      <c r="RK75" s="67"/>
      <c r="RL75" s="67"/>
      <c r="RM75" s="67"/>
      <c r="RN75" s="67"/>
      <c r="RO75" s="67"/>
      <c r="RP75" s="67"/>
      <c r="RQ75" s="67"/>
      <c r="RR75" s="67"/>
      <c r="RS75" s="67"/>
      <c r="RT75" s="67"/>
      <c r="RU75" s="67"/>
      <c r="RV75" s="67"/>
      <c r="RW75" s="67"/>
      <c r="RX75" s="67"/>
      <c r="RY75" s="67"/>
      <c r="RZ75" s="67"/>
      <c r="SA75" s="67"/>
      <c r="SB75" s="67"/>
      <c r="SC75" s="67"/>
      <c r="SD75" s="67"/>
      <c r="SE75" s="67"/>
      <c r="SF75" s="67"/>
      <c r="SG75" s="67"/>
      <c r="SH75" s="67"/>
      <c r="SI75" s="67"/>
      <c r="SJ75" s="67"/>
      <c r="SK75" s="67"/>
      <c r="SL75" s="67"/>
      <c r="SM75" s="67"/>
      <c r="SN75" s="67"/>
      <c r="SO75" s="67"/>
      <c r="SP75" s="67"/>
      <c r="SQ75" s="67"/>
      <c r="SR75" s="67"/>
      <c r="SS75" s="67"/>
      <c r="ST75" s="67"/>
      <c r="SU75" s="67"/>
      <c r="SV75" s="67"/>
      <c r="SW75" s="67"/>
      <c r="SX75" s="67"/>
      <c r="SY75" s="67"/>
      <c r="SZ75" s="67"/>
      <c r="TA75" s="67"/>
      <c r="TB75" s="67"/>
      <c r="TC75" s="67"/>
      <c r="TD75" s="67"/>
      <c r="TE75" s="67"/>
      <c r="TF75" s="67"/>
      <c r="TG75" s="67"/>
      <c r="TH75" s="67"/>
      <c r="TI75" s="67"/>
      <c r="TJ75" s="67"/>
      <c r="TK75" s="67"/>
      <c r="TL75" s="67"/>
      <c r="TM75" s="67"/>
      <c r="TN75" s="67"/>
      <c r="TO75" s="67"/>
      <c r="TP75" s="67"/>
      <c r="TQ75" s="67"/>
      <c r="TR75" s="67"/>
      <c r="TS75" s="67"/>
      <c r="TT75" s="67"/>
      <c r="TU75" s="67"/>
      <c r="TV75" s="67"/>
      <c r="TW75" s="67"/>
      <c r="TX75" s="67"/>
      <c r="TY75" s="67"/>
      <c r="TZ75" s="67"/>
      <c r="UA75" s="67"/>
      <c r="UB75" s="67"/>
      <c r="UC75" s="67"/>
      <c r="UD75" s="67"/>
      <c r="UE75" s="67"/>
      <c r="UF75" s="67"/>
      <c r="UG75" s="67"/>
      <c r="UH75" s="67"/>
      <c r="UI75" s="67"/>
      <c r="UJ75" s="67"/>
      <c r="UK75" s="67"/>
      <c r="UL75" s="67"/>
      <c r="UM75" s="67"/>
      <c r="UN75" s="67"/>
      <c r="UO75" s="67"/>
      <c r="UP75" s="67"/>
      <c r="UQ75" s="67"/>
      <c r="UR75" s="67"/>
      <c r="US75" s="67"/>
      <c r="UT75" s="67"/>
      <c r="UU75" s="67"/>
      <c r="UV75" s="67"/>
      <c r="UW75" s="67"/>
      <c r="UX75" s="67"/>
      <c r="UY75" s="67"/>
      <c r="UZ75" s="67"/>
      <c r="VA75" s="67"/>
      <c r="VB75" s="67"/>
      <c r="VC75" s="67"/>
      <c r="VD75" s="67"/>
      <c r="VE75" s="67"/>
      <c r="VF75" s="67"/>
      <c r="VG75" s="67"/>
      <c r="VH75" s="67"/>
      <c r="VI75" s="67"/>
      <c r="VJ75" s="67"/>
      <c r="VK75" s="67"/>
      <c r="VL75" s="67"/>
      <c r="VM75" s="67"/>
      <c r="VN75" s="67"/>
      <c r="VO75" s="67"/>
      <c r="VP75" s="67"/>
      <c r="VQ75" s="67"/>
      <c r="VR75" s="67"/>
      <c r="VS75" s="67"/>
      <c r="VT75" s="67"/>
      <c r="VU75" s="67"/>
      <c r="VV75" s="67"/>
      <c r="VW75" s="67"/>
      <c r="VX75" s="67"/>
      <c r="VY75" s="67"/>
      <c r="VZ75" s="67"/>
      <c r="WA75" s="67"/>
      <c r="WB75" s="67"/>
      <c r="WC75" s="67"/>
      <c r="WD75" s="67"/>
      <c r="WE75" s="67"/>
      <c r="WF75" s="67"/>
      <c r="WG75" s="67"/>
      <c r="WH75" s="67"/>
      <c r="WI75" s="67"/>
      <c r="WJ75" s="67"/>
      <c r="WK75" s="67"/>
      <c r="WL75" s="67"/>
      <c r="WM75" s="67"/>
      <c r="WN75" s="67"/>
      <c r="WO75" s="67"/>
      <c r="WP75" s="67"/>
      <c r="WQ75" s="67"/>
      <c r="WR75" s="67"/>
      <c r="WS75" s="67"/>
      <c r="WT75" s="67"/>
      <c r="WU75" s="67"/>
      <c r="WV75" s="67"/>
      <c r="WW75" s="67"/>
      <c r="WX75" s="67"/>
      <c r="WY75" s="67"/>
      <c r="WZ75" s="67"/>
      <c r="XA75" s="67"/>
      <c r="XB75" s="67"/>
      <c r="XC75" s="67"/>
      <c r="XD75" s="67"/>
      <c r="XE75" s="67"/>
      <c r="XF75" s="67"/>
      <c r="XG75" s="67"/>
      <c r="XH75" s="67"/>
      <c r="XI75" s="67"/>
      <c r="XJ75" s="67"/>
      <c r="XK75" s="67"/>
      <c r="XL75" s="67"/>
      <c r="XM75" s="67"/>
      <c r="XN75" s="67"/>
      <c r="XO75" s="67"/>
      <c r="XP75" s="67"/>
      <c r="XQ75" s="67"/>
      <c r="XR75" s="67"/>
      <c r="XS75" s="67"/>
      <c r="XT75" s="67"/>
      <c r="XU75" s="67"/>
      <c r="XV75" s="67"/>
      <c r="XW75" s="67"/>
      <c r="XX75" s="67"/>
      <c r="XY75" s="67"/>
      <c r="XZ75" s="67"/>
      <c r="YA75" s="67"/>
      <c r="YB75" s="67"/>
      <c r="YC75" s="67"/>
      <c r="YD75" s="67"/>
      <c r="YE75" s="67"/>
      <c r="YF75" s="67"/>
      <c r="YG75" s="67"/>
      <c r="YH75" s="67"/>
      <c r="YI75" s="67"/>
      <c r="YJ75" s="67"/>
      <c r="YK75" s="67"/>
      <c r="YL75" s="67"/>
      <c r="YM75" s="67"/>
      <c r="YN75" s="67"/>
      <c r="YO75" s="67"/>
      <c r="YP75" s="67"/>
      <c r="YQ75" s="67"/>
      <c r="YR75" s="67"/>
      <c r="YS75" s="67"/>
      <c r="YT75" s="67"/>
      <c r="YU75" s="67"/>
      <c r="YV75" s="67"/>
      <c r="YW75" s="67"/>
      <c r="YX75" s="67"/>
      <c r="YY75" s="67"/>
      <c r="YZ75" s="67"/>
      <c r="ZA75" s="67"/>
      <c r="ZB75" s="67"/>
      <c r="ZC75" s="67"/>
      <c r="ZD75" s="67"/>
      <c r="ZE75" s="67"/>
      <c r="ZF75" s="67"/>
      <c r="ZG75" s="67"/>
      <c r="ZH75" s="67"/>
      <c r="ZI75" s="67"/>
      <c r="ZJ75" s="67"/>
      <c r="ZK75" s="67"/>
      <c r="ZL75" s="67"/>
      <c r="ZM75" s="67"/>
      <c r="ZN75" s="67"/>
      <c r="ZO75" s="67"/>
      <c r="ZP75" s="67"/>
      <c r="ZQ75" s="67"/>
      <c r="ZR75" s="67"/>
      <c r="ZS75" s="67"/>
      <c r="ZT75" s="67"/>
      <c r="ZU75" s="67"/>
      <c r="ZV75" s="67"/>
      <c r="ZW75" s="67"/>
      <c r="ZX75" s="67"/>
      <c r="ZY75" s="67"/>
      <c r="ZZ75" s="67"/>
      <c r="AAA75" s="67"/>
      <c r="AAB75" s="67"/>
      <c r="AAC75" s="67"/>
      <c r="AAD75" s="67"/>
      <c r="AAE75" s="67"/>
      <c r="AAF75" s="67"/>
      <c r="AAG75" s="67"/>
      <c r="AAH75" s="67"/>
      <c r="AAI75" s="67"/>
      <c r="AAJ75" s="67"/>
      <c r="AAK75" s="67"/>
      <c r="AAL75" s="67"/>
      <c r="AAM75" s="67"/>
      <c r="AAN75" s="67"/>
      <c r="AAO75" s="67"/>
      <c r="AAP75" s="67"/>
      <c r="AAQ75" s="67"/>
      <c r="AAR75" s="67"/>
      <c r="AAS75" s="67"/>
      <c r="AAT75" s="67"/>
      <c r="AAU75" s="67"/>
      <c r="AAV75" s="67"/>
      <c r="AAW75" s="67"/>
      <c r="AAX75" s="67"/>
      <c r="AAY75" s="67"/>
      <c r="AAZ75" s="67"/>
      <c r="ABA75" s="67"/>
      <c r="ABB75" s="67"/>
      <c r="ABC75" s="67"/>
      <c r="ABD75" s="67"/>
      <c r="ABE75" s="67"/>
      <c r="ABF75" s="67"/>
      <c r="ABG75" s="67"/>
      <c r="ABH75" s="67"/>
      <c r="ABI75" s="67"/>
      <c r="ABJ75" s="67"/>
      <c r="ABK75" s="67"/>
      <c r="ABL75" s="67"/>
      <c r="ABM75" s="67"/>
      <c r="ABN75" s="67"/>
      <c r="ABO75" s="67"/>
      <c r="ABP75" s="67"/>
      <c r="ABQ75" s="67"/>
      <c r="ABR75" s="67"/>
      <c r="ABS75" s="67"/>
      <c r="ABT75" s="67"/>
      <c r="ABU75" s="67"/>
      <c r="ABV75" s="67"/>
      <c r="ABW75" s="67"/>
      <c r="ABX75" s="67"/>
      <c r="ABY75" s="67"/>
      <c r="ABZ75" s="67"/>
      <c r="ACA75" s="67"/>
      <c r="ACB75" s="67"/>
      <c r="ACC75" s="67"/>
      <c r="ACD75" s="67"/>
      <c r="ACE75" s="67"/>
      <c r="ACF75" s="67"/>
      <c r="ACG75" s="67"/>
      <c r="ACH75" s="67"/>
      <c r="ACI75" s="67"/>
      <c r="ACJ75" s="67"/>
      <c r="ACK75" s="67"/>
      <c r="ACL75" s="67"/>
      <c r="ACM75" s="67"/>
      <c r="ACN75" s="67"/>
      <c r="ACO75" s="67"/>
      <c r="ACP75" s="67"/>
      <c r="ACQ75" s="67"/>
      <c r="ACR75" s="67"/>
      <c r="ACS75" s="67"/>
      <c r="ACT75" s="67"/>
      <c r="ACU75" s="67"/>
      <c r="ACV75" s="67"/>
      <c r="ACW75" s="67"/>
      <c r="ACX75" s="67"/>
      <c r="ACY75" s="67"/>
      <c r="ACZ75" s="67"/>
      <c r="ADA75" s="67"/>
      <c r="ADB75" s="67"/>
      <c r="ADC75" s="67"/>
      <c r="ADD75" s="67"/>
      <c r="ADE75" s="67"/>
      <c r="ADF75" s="67"/>
      <c r="ADG75" s="67"/>
      <c r="ADH75" s="67"/>
      <c r="ADI75" s="67"/>
      <c r="ADJ75" s="67"/>
      <c r="ADK75" s="67"/>
      <c r="ADL75" s="67"/>
      <c r="ADM75" s="67"/>
      <c r="ADN75" s="67"/>
      <c r="ADO75" s="67"/>
      <c r="ADP75" s="67"/>
      <c r="ADQ75" s="67"/>
      <c r="ADR75" s="67"/>
      <c r="ADS75" s="67"/>
      <c r="ADT75" s="67"/>
      <c r="ADU75" s="67"/>
      <c r="ADV75" s="67"/>
      <c r="ADW75" s="67"/>
      <c r="ADX75" s="67"/>
      <c r="ADY75" s="67"/>
      <c r="ADZ75" s="67"/>
      <c r="AEA75" s="67"/>
      <c r="AEB75" s="67"/>
      <c r="AEC75" s="67"/>
      <c r="AED75" s="67"/>
      <c r="AEE75" s="67"/>
      <c r="AEF75" s="67"/>
      <c r="AEG75" s="67"/>
      <c r="AEH75" s="67"/>
      <c r="AEI75" s="67"/>
      <c r="AEJ75" s="67"/>
      <c r="AEK75" s="67"/>
      <c r="AEL75" s="67"/>
      <c r="AEM75" s="67"/>
      <c r="AEN75" s="67"/>
      <c r="AEO75" s="67"/>
      <c r="AEP75" s="67"/>
      <c r="AEQ75" s="67"/>
      <c r="AER75" s="67"/>
      <c r="AES75" s="67"/>
      <c r="AET75" s="67"/>
      <c r="AEU75" s="67"/>
      <c r="AEV75" s="67"/>
      <c r="AEW75" s="67"/>
      <c r="AEX75" s="67"/>
      <c r="AEY75" s="67"/>
      <c r="AEZ75" s="67"/>
      <c r="AFA75" s="67"/>
      <c r="AFB75" s="67"/>
      <c r="AFC75" s="67"/>
      <c r="AFD75" s="67"/>
      <c r="AFE75" s="67"/>
      <c r="AFF75" s="67"/>
      <c r="AFG75" s="67"/>
      <c r="AFH75" s="67"/>
      <c r="AFI75" s="67"/>
      <c r="AFJ75" s="67"/>
      <c r="AFK75" s="67"/>
      <c r="AFL75" s="67"/>
      <c r="AFM75" s="67"/>
      <c r="AFN75" s="67"/>
      <c r="AFO75" s="67"/>
      <c r="AFP75" s="67"/>
      <c r="AFQ75" s="67"/>
      <c r="AFR75" s="67"/>
      <c r="AFS75" s="67"/>
      <c r="AFT75" s="67"/>
      <c r="AFU75" s="67"/>
      <c r="AFV75" s="67"/>
      <c r="AFW75" s="67"/>
      <c r="AFX75" s="67"/>
      <c r="AFY75" s="67"/>
      <c r="AFZ75" s="67"/>
      <c r="AGA75" s="67"/>
      <c r="AGB75" s="67"/>
      <c r="AGC75" s="67"/>
      <c r="AGD75" s="67"/>
      <c r="AGE75" s="67"/>
      <c r="AGF75" s="67"/>
      <c r="AGG75" s="67"/>
      <c r="AGH75" s="67"/>
      <c r="AGI75" s="67"/>
      <c r="AGJ75" s="67"/>
      <c r="AGK75" s="67"/>
      <c r="AGL75" s="67"/>
      <c r="AGM75" s="67"/>
      <c r="AGN75" s="67"/>
      <c r="AGO75" s="67"/>
      <c r="AGP75" s="67"/>
      <c r="AGQ75" s="67"/>
      <c r="AGR75" s="67"/>
      <c r="AGS75" s="67"/>
      <c r="AGT75" s="67"/>
      <c r="AGU75" s="67"/>
      <c r="AGV75" s="67"/>
      <c r="AGW75" s="67"/>
      <c r="AGX75" s="67"/>
      <c r="AGY75" s="67"/>
      <c r="AGZ75" s="67"/>
      <c r="AHA75" s="67"/>
      <c r="AHB75" s="67"/>
      <c r="AHC75" s="67"/>
      <c r="AHD75" s="67"/>
      <c r="AHE75" s="67"/>
      <c r="AHF75" s="67"/>
      <c r="AHG75" s="67"/>
      <c r="AHH75" s="67"/>
      <c r="AHI75" s="67"/>
      <c r="AHJ75" s="67"/>
      <c r="AHK75" s="67"/>
      <c r="AHL75" s="67"/>
      <c r="AHM75" s="67"/>
      <c r="AHN75" s="67"/>
      <c r="AHO75" s="67"/>
      <c r="AHP75" s="67"/>
      <c r="AHQ75" s="67"/>
      <c r="AHR75" s="67"/>
      <c r="AHS75" s="67"/>
      <c r="AHT75" s="67"/>
      <c r="AHU75" s="67"/>
      <c r="AHV75" s="67"/>
      <c r="AHW75" s="67"/>
      <c r="AHX75" s="67"/>
      <c r="AHY75" s="67"/>
      <c r="AHZ75" s="67"/>
      <c r="AIA75" s="67"/>
      <c r="AIB75" s="67"/>
      <c r="AIC75" s="67"/>
      <c r="AID75" s="67"/>
      <c r="AIE75" s="67"/>
      <c r="AIF75" s="67"/>
      <c r="AIG75" s="67"/>
      <c r="AIH75" s="67"/>
      <c r="AII75" s="67"/>
      <c r="AIJ75" s="67"/>
      <c r="AIK75" s="67"/>
      <c r="AIL75" s="67"/>
      <c r="AIM75" s="67"/>
      <c r="AIN75" s="67"/>
      <c r="AIO75" s="67"/>
      <c r="AIP75" s="67"/>
      <c r="AIQ75" s="67"/>
      <c r="AIR75" s="67"/>
      <c r="AIS75" s="67"/>
      <c r="AIT75" s="67"/>
      <c r="AIU75" s="67"/>
      <c r="AIV75" s="67"/>
      <c r="AIW75" s="67"/>
      <c r="AIX75" s="67"/>
      <c r="AIY75" s="67"/>
      <c r="AIZ75" s="67"/>
      <c r="AJA75" s="67"/>
      <c r="AJB75" s="67"/>
      <c r="AJC75" s="67"/>
      <c r="AJD75" s="67"/>
      <c r="AJE75" s="67"/>
      <c r="AJF75" s="67"/>
      <c r="AJG75" s="67"/>
      <c r="AJH75" s="67"/>
      <c r="AJI75" s="67"/>
      <c r="AJJ75" s="67"/>
      <c r="AJK75" s="67"/>
      <c r="AJL75" s="67"/>
      <c r="AJM75" s="67"/>
      <c r="AJN75" s="67"/>
      <c r="AJO75" s="67"/>
      <c r="AJP75" s="67"/>
      <c r="AJQ75" s="67"/>
      <c r="AJR75" s="67"/>
      <c r="AJS75" s="67"/>
      <c r="AJT75" s="67"/>
      <c r="AJU75" s="67"/>
      <c r="AJV75" s="67"/>
      <c r="AJW75" s="67"/>
      <c r="AJX75" s="67"/>
      <c r="AJY75" s="67"/>
      <c r="AJZ75" s="67"/>
      <c r="AKA75" s="67"/>
      <c r="AKB75" s="67"/>
      <c r="AKC75" s="67"/>
      <c r="AKD75" s="67"/>
      <c r="AKE75" s="67"/>
      <c r="AKF75" s="67"/>
      <c r="AKG75" s="67"/>
      <c r="AKH75" s="67"/>
      <c r="AKI75" s="67"/>
      <c r="AKJ75" s="67"/>
      <c r="AKK75" s="67"/>
      <c r="AKL75" s="67"/>
      <c r="AKM75" s="67"/>
      <c r="AKN75" s="67"/>
      <c r="AKO75" s="67"/>
      <c r="AKP75" s="67"/>
      <c r="AKQ75" s="67"/>
      <c r="AKR75" s="67"/>
      <c r="AKS75" s="67"/>
      <c r="AKT75" s="67"/>
      <c r="AKU75" s="67"/>
      <c r="AKV75" s="67"/>
      <c r="AKW75" s="67"/>
      <c r="AKX75" s="67"/>
      <c r="AKY75" s="67"/>
      <c r="AKZ75" s="67"/>
      <c r="ALA75" s="67"/>
      <c r="ALB75" s="67"/>
      <c r="ALC75" s="67"/>
      <c r="ALD75" s="67"/>
      <c r="ALE75" s="67"/>
      <c r="ALF75" s="67"/>
      <c r="ALG75" s="67"/>
      <c r="ALH75" s="67"/>
      <c r="ALI75" s="67"/>
      <c r="ALJ75" s="67"/>
      <c r="ALK75" s="67"/>
      <c r="ALL75" s="67"/>
      <c r="ALM75" s="67"/>
      <c r="ALN75" s="67"/>
      <c r="ALO75" s="67"/>
      <c r="ALP75" s="67"/>
      <c r="ALQ75" s="67"/>
      <c r="ALR75" s="67"/>
      <c r="ALS75" s="67"/>
      <c r="ALT75" s="67"/>
      <c r="ALU75" s="67"/>
      <c r="ALV75" s="67"/>
      <c r="ALW75" s="67"/>
      <c r="ALX75" s="67"/>
      <c r="ALY75" s="67"/>
      <c r="ALZ75" s="67"/>
      <c r="AMA75" s="67"/>
      <c r="AMB75" s="67"/>
      <c r="AMC75" s="67"/>
      <c r="AMD75" s="67"/>
      <c r="AME75" s="67"/>
      <c r="AMF75" s="67"/>
      <c r="AMG75" s="67"/>
      <c r="AMH75" s="67"/>
      <c r="AMI75" s="67"/>
      <c r="AMJ75" s="67"/>
      <c r="AMK75" s="67"/>
    </row>
    <row r="76" spans="1:1025" x14ac:dyDescent="0.3">
      <c r="A76" s="251" t="s">
        <v>562</v>
      </c>
      <c r="B76" s="251"/>
      <c r="C76" s="251"/>
      <c r="D76" s="77">
        <f t="shared" si="2"/>
        <v>6.46</v>
      </c>
      <c r="E76" s="97">
        <v>29.3</v>
      </c>
      <c r="F76" s="97">
        <v>22.54</v>
      </c>
      <c r="G76" s="97">
        <v>77.52</v>
      </c>
      <c r="H76" s="97">
        <v>633.83000000000004</v>
      </c>
      <c r="I76" s="98"/>
      <c r="J76" s="175">
        <v>0.28999999999999998</v>
      </c>
      <c r="K76" s="175">
        <v>0.34</v>
      </c>
      <c r="L76" s="175">
        <v>0.31</v>
      </c>
      <c r="M76" s="175">
        <v>0.32</v>
      </c>
      <c r="N76" s="87"/>
      <c r="O76" s="91">
        <v>0.18</v>
      </c>
      <c r="P76" s="91">
        <v>0.32</v>
      </c>
      <c r="Q76" s="91">
        <v>0.49</v>
      </c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  <c r="IW76" s="67"/>
      <c r="IX76" s="67"/>
      <c r="IY76" s="67"/>
      <c r="IZ76" s="67"/>
      <c r="JA76" s="67"/>
      <c r="JB76" s="67"/>
      <c r="JC76" s="67"/>
      <c r="JD76" s="67"/>
      <c r="JE76" s="67"/>
      <c r="JF76" s="67"/>
      <c r="JG76" s="67"/>
      <c r="JH76" s="67"/>
      <c r="JI76" s="67"/>
      <c r="JJ76" s="67"/>
      <c r="JK76" s="67"/>
      <c r="JL76" s="67"/>
      <c r="JM76" s="67"/>
      <c r="JN76" s="67"/>
      <c r="JO76" s="67"/>
      <c r="JP76" s="67"/>
      <c r="JQ76" s="67"/>
      <c r="JR76" s="67"/>
      <c r="JS76" s="67"/>
      <c r="JT76" s="67"/>
      <c r="JU76" s="67"/>
      <c r="JV76" s="67"/>
      <c r="JW76" s="67"/>
      <c r="JX76" s="67"/>
      <c r="JY76" s="67"/>
      <c r="JZ76" s="67"/>
      <c r="KA76" s="67"/>
      <c r="KB76" s="67"/>
      <c r="KC76" s="67"/>
      <c r="KD76" s="67"/>
      <c r="KE76" s="67"/>
      <c r="KF76" s="67"/>
      <c r="KG76" s="67"/>
      <c r="KH76" s="67"/>
      <c r="KI76" s="67"/>
      <c r="KJ76" s="67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7"/>
      <c r="LO76" s="67"/>
      <c r="LP76" s="67"/>
      <c r="LQ76" s="67"/>
      <c r="LR76" s="67"/>
      <c r="LS76" s="67"/>
      <c r="LT76" s="67"/>
      <c r="LU76" s="67"/>
      <c r="LV76" s="67"/>
      <c r="LW76" s="67"/>
      <c r="LX76" s="67"/>
      <c r="LY76" s="67"/>
      <c r="LZ76" s="67"/>
      <c r="MA76" s="67"/>
      <c r="MB76" s="67"/>
      <c r="MC76" s="67"/>
      <c r="MD76" s="67"/>
      <c r="ME76" s="67"/>
      <c r="MF76" s="67"/>
      <c r="MG76" s="67"/>
      <c r="MH76" s="67"/>
      <c r="MI76" s="67"/>
      <c r="MJ76" s="67"/>
      <c r="MK76" s="67"/>
      <c r="ML76" s="67"/>
      <c r="MM76" s="67"/>
      <c r="MN76" s="67"/>
      <c r="MO76" s="67"/>
      <c r="MP76" s="67"/>
      <c r="MQ76" s="67"/>
      <c r="MR76" s="67"/>
      <c r="MS76" s="67"/>
      <c r="MT76" s="67"/>
      <c r="MU76" s="67"/>
      <c r="MV76" s="67"/>
      <c r="MW76" s="67"/>
      <c r="MX76" s="67"/>
      <c r="MY76" s="67"/>
      <c r="MZ76" s="67"/>
      <c r="NA76" s="67"/>
      <c r="NB76" s="67"/>
      <c r="NC76" s="67"/>
      <c r="ND76" s="67"/>
      <c r="NE76" s="67"/>
      <c r="NF76" s="67"/>
      <c r="NG76" s="67"/>
      <c r="NH76" s="67"/>
      <c r="NI76" s="67"/>
      <c r="NJ76" s="67"/>
      <c r="NK76" s="67"/>
      <c r="NL76" s="67"/>
      <c r="NM76" s="67"/>
      <c r="NN76" s="67"/>
      <c r="NO76" s="67"/>
      <c r="NP76" s="67"/>
      <c r="NQ76" s="67"/>
      <c r="NR76" s="67"/>
      <c r="NS76" s="67"/>
      <c r="NT76" s="67"/>
      <c r="NU76" s="67"/>
      <c r="NV76" s="67"/>
      <c r="NW76" s="67"/>
      <c r="NX76" s="67"/>
      <c r="NY76" s="67"/>
      <c r="NZ76" s="67"/>
      <c r="OA76" s="67"/>
      <c r="OB76" s="67"/>
      <c r="OC76" s="67"/>
      <c r="OD76" s="67"/>
      <c r="OE76" s="67"/>
      <c r="OF76" s="67"/>
      <c r="OG76" s="67"/>
      <c r="OH76" s="67"/>
      <c r="OI76" s="67"/>
      <c r="OJ76" s="67"/>
      <c r="OK76" s="67"/>
      <c r="OL76" s="67"/>
      <c r="OM76" s="67"/>
      <c r="ON76" s="67"/>
      <c r="OO76" s="67"/>
      <c r="OP76" s="67"/>
      <c r="OQ76" s="67"/>
      <c r="OR76" s="67"/>
      <c r="OS76" s="67"/>
      <c r="OT76" s="67"/>
      <c r="OU76" s="67"/>
      <c r="OV76" s="67"/>
      <c r="OW76" s="67"/>
      <c r="OX76" s="67"/>
      <c r="OY76" s="67"/>
      <c r="OZ76" s="67"/>
      <c r="PA76" s="67"/>
      <c r="PB76" s="67"/>
      <c r="PC76" s="67"/>
      <c r="PD76" s="67"/>
      <c r="PE76" s="67"/>
      <c r="PF76" s="67"/>
      <c r="PG76" s="67"/>
      <c r="PH76" s="67"/>
      <c r="PI76" s="67"/>
      <c r="PJ76" s="67"/>
      <c r="PK76" s="67"/>
      <c r="PL76" s="67"/>
      <c r="PM76" s="67"/>
      <c r="PN76" s="67"/>
      <c r="PO76" s="67"/>
      <c r="PP76" s="67"/>
      <c r="PQ76" s="67"/>
      <c r="PR76" s="67"/>
      <c r="PS76" s="67"/>
      <c r="PT76" s="67"/>
      <c r="PU76" s="67"/>
      <c r="PV76" s="67"/>
      <c r="PW76" s="67"/>
      <c r="PX76" s="67"/>
      <c r="PY76" s="67"/>
      <c r="PZ76" s="67"/>
      <c r="QA76" s="67"/>
      <c r="QB76" s="67"/>
      <c r="QC76" s="67"/>
      <c r="QD76" s="67"/>
      <c r="QE76" s="67"/>
      <c r="QF76" s="67"/>
      <c r="QG76" s="67"/>
      <c r="QH76" s="67"/>
      <c r="QI76" s="67"/>
      <c r="QJ76" s="67"/>
      <c r="QK76" s="67"/>
      <c r="QL76" s="67"/>
      <c r="QM76" s="67"/>
      <c r="QN76" s="67"/>
      <c r="QO76" s="67"/>
      <c r="QP76" s="67"/>
      <c r="QQ76" s="67"/>
      <c r="QR76" s="67"/>
      <c r="QS76" s="67"/>
      <c r="QT76" s="67"/>
      <c r="QU76" s="67"/>
      <c r="QV76" s="67"/>
      <c r="QW76" s="67"/>
      <c r="QX76" s="67"/>
      <c r="QY76" s="67"/>
      <c r="QZ76" s="67"/>
      <c r="RA76" s="67"/>
      <c r="RB76" s="67"/>
      <c r="RC76" s="67"/>
      <c r="RD76" s="67"/>
      <c r="RE76" s="67"/>
      <c r="RF76" s="67"/>
      <c r="RG76" s="67"/>
      <c r="RH76" s="67"/>
      <c r="RI76" s="67"/>
      <c r="RJ76" s="67"/>
      <c r="RK76" s="67"/>
      <c r="RL76" s="67"/>
      <c r="RM76" s="67"/>
      <c r="RN76" s="67"/>
      <c r="RO76" s="67"/>
      <c r="RP76" s="67"/>
      <c r="RQ76" s="67"/>
      <c r="RR76" s="67"/>
      <c r="RS76" s="67"/>
      <c r="RT76" s="67"/>
      <c r="RU76" s="67"/>
      <c r="RV76" s="67"/>
      <c r="RW76" s="67"/>
      <c r="RX76" s="67"/>
      <c r="RY76" s="67"/>
      <c r="RZ76" s="67"/>
      <c r="SA76" s="67"/>
      <c r="SB76" s="67"/>
      <c r="SC76" s="67"/>
      <c r="SD76" s="67"/>
      <c r="SE76" s="67"/>
      <c r="SF76" s="67"/>
      <c r="SG76" s="67"/>
      <c r="SH76" s="67"/>
      <c r="SI76" s="67"/>
      <c r="SJ76" s="67"/>
      <c r="SK76" s="67"/>
      <c r="SL76" s="67"/>
      <c r="SM76" s="67"/>
      <c r="SN76" s="67"/>
      <c r="SO76" s="67"/>
      <c r="SP76" s="67"/>
      <c r="SQ76" s="67"/>
      <c r="SR76" s="67"/>
      <c r="SS76" s="67"/>
      <c r="ST76" s="67"/>
      <c r="SU76" s="67"/>
      <c r="SV76" s="67"/>
      <c r="SW76" s="67"/>
      <c r="SX76" s="67"/>
      <c r="SY76" s="67"/>
      <c r="SZ76" s="67"/>
      <c r="TA76" s="67"/>
      <c r="TB76" s="67"/>
      <c r="TC76" s="67"/>
      <c r="TD76" s="67"/>
      <c r="TE76" s="67"/>
      <c r="TF76" s="67"/>
      <c r="TG76" s="67"/>
      <c r="TH76" s="67"/>
      <c r="TI76" s="67"/>
      <c r="TJ76" s="67"/>
      <c r="TK76" s="67"/>
      <c r="TL76" s="67"/>
      <c r="TM76" s="67"/>
      <c r="TN76" s="67"/>
      <c r="TO76" s="67"/>
      <c r="TP76" s="67"/>
      <c r="TQ76" s="67"/>
      <c r="TR76" s="67"/>
      <c r="TS76" s="67"/>
      <c r="TT76" s="67"/>
      <c r="TU76" s="67"/>
      <c r="TV76" s="67"/>
      <c r="TW76" s="67"/>
      <c r="TX76" s="67"/>
      <c r="TY76" s="67"/>
      <c r="TZ76" s="67"/>
      <c r="UA76" s="67"/>
      <c r="UB76" s="67"/>
      <c r="UC76" s="67"/>
      <c r="UD76" s="67"/>
      <c r="UE76" s="67"/>
      <c r="UF76" s="67"/>
      <c r="UG76" s="67"/>
      <c r="UH76" s="67"/>
      <c r="UI76" s="67"/>
      <c r="UJ76" s="67"/>
      <c r="UK76" s="67"/>
      <c r="UL76" s="67"/>
      <c r="UM76" s="67"/>
      <c r="UN76" s="67"/>
      <c r="UO76" s="67"/>
      <c r="UP76" s="67"/>
      <c r="UQ76" s="67"/>
      <c r="UR76" s="67"/>
      <c r="US76" s="67"/>
      <c r="UT76" s="67"/>
      <c r="UU76" s="67"/>
      <c r="UV76" s="67"/>
      <c r="UW76" s="67"/>
      <c r="UX76" s="67"/>
      <c r="UY76" s="67"/>
      <c r="UZ76" s="67"/>
      <c r="VA76" s="67"/>
      <c r="VB76" s="67"/>
      <c r="VC76" s="67"/>
      <c r="VD76" s="67"/>
      <c r="VE76" s="67"/>
      <c r="VF76" s="67"/>
      <c r="VG76" s="67"/>
      <c r="VH76" s="67"/>
      <c r="VI76" s="67"/>
      <c r="VJ76" s="67"/>
      <c r="VK76" s="67"/>
      <c r="VL76" s="67"/>
      <c r="VM76" s="67"/>
      <c r="VN76" s="67"/>
      <c r="VO76" s="67"/>
      <c r="VP76" s="67"/>
      <c r="VQ76" s="67"/>
      <c r="VR76" s="67"/>
      <c r="VS76" s="67"/>
      <c r="VT76" s="67"/>
      <c r="VU76" s="67"/>
      <c r="VV76" s="67"/>
      <c r="VW76" s="67"/>
      <c r="VX76" s="67"/>
      <c r="VY76" s="67"/>
      <c r="VZ76" s="67"/>
      <c r="WA76" s="67"/>
      <c r="WB76" s="67"/>
      <c r="WC76" s="67"/>
      <c r="WD76" s="67"/>
      <c r="WE76" s="67"/>
      <c r="WF76" s="67"/>
      <c r="WG76" s="67"/>
      <c r="WH76" s="67"/>
      <c r="WI76" s="67"/>
      <c r="WJ76" s="67"/>
      <c r="WK76" s="67"/>
      <c r="WL76" s="67"/>
      <c r="WM76" s="67"/>
      <c r="WN76" s="67"/>
      <c r="WO76" s="67"/>
      <c r="WP76" s="67"/>
      <c r="WQ76" s="67"/>
      <c r="WR76" s="67"/>
      <c r="WS76" s="67"/>
      <c r="WT76" s="67"/>
      <c r="WU76" s="67"/>
      <c r="WV76" s="67"/>
      <c r="WW76" s="67"/>
      <c r="WX76" s="67"/>
      <c r="WY76" s="67"/>
      <c r="WZ76" s="67"/>
      <c r="XA76" s="67"/>
      <c r="XB76" s="67"/>
      <c r="XC76" s="67"/>
      <c r="XD76" s="67"/>
      <c r="XE76" s="67"/>
      <c r="XF76" s="67"/>
      <c r="XG76" s="67"/>
      <c r="XH76" s="67"/>
      <c r="XI76" s="67"/>
      <c r="XJ76" s="67"/>
      <c r="XK76" s="67"/>
      <c r="XL76" s="67"/>
      <c r="XM76" s="67"/>
      <c r="XN76" s="67"/>
      <c r="XO76" s="67"/>
      <c r="XP76" s="67"/>
      <c r="XQ76" s="67"/>
      <c r="XR76" s="67"/>
      <c r="XS76" s="67"/>
      <c r="XT76" s="67"/>
      <c r="XU76" s="67"/>
      <c r="XV76" s="67"/>
      <c r="XW76" s="67"/>
      <c r="XX76" s="67"/>
      <c r="XY76" s="67"/>
      <c r="XZ76" s="67"/>
      <c r="YA76" s="67"/>
      <c r="YB76" s="67"/>
      <c r="YC76" s="67"/>
      <c r="YD76" s="67"/>
      <c r="YE76" s="67"/>
      <c r="YF76" s="67"/>
      <c r="YG76" s="67"/>
      <c r="YH76" s="67"/>
      <c r="YI76" s="67"/>
      <c r="YJ76" s="67"/>
      <c r="YK76" s="67"/>
      <c r="YL76" s="67"/>
      <c r="YM76" s="67"/>
      <c r="YN76" s="67"/>
      <c r="YO76" s="67"/>
      <c r="YP76" s="67"/>
      <c r="YQ76" s="67"/>
      <c r="YR76" s="67"/>
      <c r="YS76" s="67"/>
      <c r="YT76" s="67"/>
      <c r="YU76" s="67"/>
      <c r="YV76" s="67"/>
      <c r="YW76" s="67"/>
      <c r="YX76" s="67"/>
      <c r="YY76" s="67"/>
      <c r="YZ76" s="67"/>
      <c r="ZA76" s="67"/>
      <c r="ZB76" s="67"/>
      <c r="ZC76" s="67"/>
      <c r="ZD76" s="67"/>
      <c r="ZE76" s="67"/>
      <c r="ZF76" s="67"/>
      <c r="ZG76" s="67"/>
      <c r="ZH76" s="67"/>
      <c r="ZI76" s="67"/>
      <c r="ZJ76" s="67"/>
      <c r="ZK76" s="67"/>
      <c r="ZL76" s="67"/>
      <c r="ZM76" s="67"/>
      <c r="ZN76" s="67"/>
      <c r="ZO76" s="67"/>
      <c r="ZP76" s="67"/>
      <c r="ZQ76" s="67"/>
      <c r="ZR76" s="67"/>
      <c r="ZS76" s="67"/>
      <c r="ZT76" s="67"/>
      <c r="ZU76" s="67"/>
      <c r="ZV76" s="67"/>
      <c r="ZW76" s="67"/>
      <c r="ZX76" s="67"/>
      <c r="ZY76" s="67"/>
      <c r="ZZ76" s="67"/>
      <c r="AAA76" s="67"/>
      <c r="AAB76" s="67"/>
      <c r="AAC76" s="67"/>
      <c r="AAD76" s="67"/>
      <c r="AAE76" s="67"/>
      <c r="AAF76" s="67"/>
      <c r="AAG76" s="67"/>
      <c r="AAH76" s="67"/>
      <c r="AAI76" s="67"/>
      <c r="AAJ76" s="67"/>
      <c r="AAK76" s="67"/>
      <c r="AAL76" s="67"/>
      <c r="AAM76" s="67"/>
      <c r="AAN76" s="67"/>
      <c r="AAO76" s="67"/>
      <c r="AAP76" s="67"/>
      <c r="AAQ76" s="67"/>
      <c r="AAR76" s="67"/>
      <c r="AAS76" s="67"/>
      <c r="AAT76" s="67"/>
      <c r="AAU76" s="67"/>
      <c r="AAV76" s="67"/>
      <c r="AAW76" s="67"/>
      <c r="AAX76" s="67"/>
      <c r="AAY76" s="67"/>
      <c r="AAZ76" s="67"/>
      <c r="ABA76" s="67"/>
      <c r="ABB76" s="67"/>
      <c r="ABC76" s="67"/>
      <c r="ABD76" s="67"/>
      <c r="ABE76" s="67"/>
      <c r="ABF76" s="67"/>
      <c r="ABG76" s="67"/>
      <c r="ABH76" s="67"/>
      <c r="ABI76" s="67"/>
      <c r="ABJ76" s="67"/>
      <c r="ABK76" s="67"/>
      <c r="ABL76" s="67"/>
      <c r="ABM76" s="67"/>
      <c r="ABN76" s="67"/>
      <c r="ABO76" s="67"/>
      <c r="ABP76" s="67"/>
      <c r="ABQ76" s="67"/>
      <c r="ABR76" s="67"/>
      <c r="ABS76" s="67"/>
      <c r="ABT76" s="67"/>
      <c r="ABU76" s="67"/>
      <c r="ABV76" s="67"/>
      <c r="ABW76" s="67"/>
      <c r="ABX76" s="67"/>
      <c r="ABY76" s="67"/>
      <c r="ABZ76" s="67"/>
      <c r="ACA76" s="67"/>
      <c r="ACB76" s="67"/>
      <c r="ACC76" s="67"/>
      <c r="ACD76" s="67"/>
      <c r="ACE76" s="67"/>
      <c r="ACF76" s="67"/>
      <c r="ACG76" s="67"/>
      <c r="ACH76" s="67"/>
      <c r="ACI76" s="67"/>
      <c r="ACJ76" s="67"/>
      <c r="ACK76" s="67"/>
      <c r="ACL76" s="67"/>
      <c r="ACM76" s="67"/>
      <c r="ACN76" s="67"/>
      <c r="ACO76" s="67"/>
      <c r="ACP76" s="67"/>
      <c r="ACQ76" s="67"/>
      <c r="ACR76" s="67"/>
      <c r="ACS76" s="67"/>
      <c r="ACT76" s="67"/>
      <c r="ACU76" s="67"/>
      <c r="ACV76" s="67"/>
      <c r="ACW76" s="67"/>
      <c r="ACX76" s="67"/>
      <c r="ACY76" s="67"/>
      <c r="ACZ76" s="67"/>
      <c r="ADA76" s="67"/>
      <c r="ADB76" s="67"/>
      <c r="ADC76" s="67"/>
      <c r="ADD76" s="67"/>
      <c r="ADE76" s="67"/>
      <c r="ADF76" s="67"/>
      <c r="ADG76" s="67"/>
      <c r="ADH76" s="67"/>
      <c r="ADI76" s="67"/>
      <c r="ADJ76" s="67"/>
      <c r="ADK76" s="67"/>
      <c r="ADL76" s="67"/>
      <c r="ADM76" s="67"/>
      <c r="ADN76" s="67"/>
      <c r="ADO76" s="67"/>
      <c r="ADP76" s="67"/>
      <c r="ADQ76" s="67"/>
      <c r="ADR76" s="67"/>
      <c r="ADS76" s="67"/>
      <c r="ADT76" s="67"/>
      <c r="ADU76" s="67"/>
      <c r="ADV76" s="67"/>
      <c r="ADW76" s="67"/>
      <c r="ADX76" s="67"/>
      <c r="ADY76" s="67"/>
      <c r="ADZ76" s="67"/>
      <c r="AEA76" s="67"/>
      <c r="AEB76" s="67"/>
      <c r="AEC76" s="67"/>
      <c r="AED76" s="67"/>
      <c r="AEE76" s="67"/>
      <c r="AEF76" s="67"/>
      <c r="AEG76" s="67"/>
      <c r="AEH76" s="67"/>
      <c r="AEI76" s="67"/>
      <c r="AEJ76" s="67"/>
      <c r="AEK76" s="67"/>
      <c r="AEL76" s="67"/>
      <c r="AEM76" s="67"/>
      <c r="AEN76" s="67"/>
      <c r="AEO76" s="67"/>
      <c r="AEP76" s="67"/>
      <c r="AEQ76" s="67"/>
      <c r="AER76" s="67"/>
      <c r="AES76" s="67"/>
      <c r="AET76" s="67"/>
      <c r="AEU76" s="67"/>
      <c r="AEV76" s="67"/>
      <c r="AEW76" s="67"/>
      <c r="AEX76" s="67"/>
      <c r="AEY76" s="67"/>
      <c r="AEZ76" s="67"/>
      <c r="AFA76" s="67"/>
      <c r="AFB76" s="67"/>
      <c r="AFC76" s="67"/>
      <c r="AFD76" s="67"/>
      <c r="AFE76" s="67"/>
      <c r="AFF76" s="67"/>
      <c r="AFG76" s="67"/>
      <c r="AFH76" s="67"/>
      <c r="AFI76" s="67"/>
      <c r="AFJ76" s="67"/>
      <c r="AFK76" s="67"/>
      <c r="AFL76" s="67"/>
      <c r="AFM76" s="67"/>
      <c r="AFN76" s="67"/>
      <c r="AFO76" s="67"/>
      <c r="AFP76" s="67"/>
      <c r="AFQ76" s="67"/>
      <c r="AFR76" s="67"/>
      <c r="AFS76" s="67"/>
      <c r="AFT76" s="67"/>
      <c r="AFU76" s="67"/>
      <c r="AFV76" s="67"/>
      <c r="AFW76" s="67"/>
      <c r="AFX76" s="67"/>
      <c r="AFY76" s="67"/>
      <c r="AFZ76" s="67"/>
      <c r="AGA76" s="67"/>
      <c r="AGB76" s="67"/>
      <c r="AGC76" s="67"/>
      <c r="AGD76" s="67"/>
      <c r="AGE76" s="67"/>
      <c r="AGF76" s="67"/>
      <c r="AGG76" s="67"/>
      <c r="AGH76" s="67"/>
      <c r="AGI76" s="67"/>
      <c r="AGJ76" s="67"/>
      <c r="AGK76" s="67"/>
      <c r="AGL76" s="67"/>
      <c r="AGM76" s="67"/>
      <c r="AGN76" s="67"/>
      <c r="AGO76" s="67"/>
      <c r="AGP76" s="67"/>
      <c r="AGQ76" s="67"/>
      <c r="AGR76" s="67"/>
      <c r="AGS76" s="67"/>
      <c r="AGT76" s="67"/>
      <c r="AGU76" s="67"/>
      <c r="AGV76" s="67"/>
      <c r="AGW76" s="67"/>
      <c r="AGX76" s="67"/>
      <c r="AGY76" s="67"/>
      <c r="AGZ76" s="67"/>
      <c r="AHA76" s="67"/>
      <c r="AHB76" s="67"/>
      <c r="AHC76" s="67"/>
      <c r="AHD76" s="67"/>
      <c r="AHE76" s="67"/>
      <c r="AHF76" s="67"/>
      <c r="AHG76" s="67"/>
      <c r="AHH76" s="67"/>
      <c r="AHI76" s="67"/>
      <c r="AHJ76" s="67"/>
      <c r="AHK76" s="67"/>
      <c r="AHL76" s="67"/>
      <c r="AHM76" s="67"/>
      <c r="AHN76" s="67"/>
      <c r="AHO76" s="67"/>
      <c r="AHP76" s="67"/>
      <c r="AHQ76" s="67"/>
      <c r="AHR76" s="67"/>
      <c r="AHS76" s="67"/>
      <c r="AHT76" s="67"/>
      <c r="AHU76" s="67"/>
      <c r="AHV76" s="67"/>
      <c r="AHW76" s="67"/>
      <c r="AHX76" s="67"/>
      <c r="AHY76" s="67"/>
      <c r="AHZ76" s="67"/>
      <c r="AIA76" s="67"/>
      <c r="AIB76" s="67"/>
      <c r="AIC76" s="67"/>
      <c r="AID76" s="67"/>
      <c r="AIE76" s="67"/>
      <c r="AIF76" s="67"/>
      <c r="AIG76" s="67"/>
      <c r="AIH76" s="67"/>
      <c r="AII76" s="67"/>
      <c r="AIJ76" s="67"/>
      <c r="AIK76" s="67"/>
      <c r="AIL76" s="67"/>
      <c r="AIM76" s="67"/>
      <c r="AIN76" s="67"/>
      <c r="AIO76" s="67"/>
      <c r="AIP76" s="67"/>
      <c r="AIQ76" s="67"/>
      <c r="AIR76" s="67"/>
      <c r="AIS76" s="67"/>
      <c r="AIT76" s="67"/>
      <c r="AIU76" s="67"/>
      <c r="AIV76" s="67"/>
      <c r="AIW76" s="67"/>
      <c r="AIX76" s="67"/>
      <c r="AIY76" s="67"/>
      <c r="AIZ76" s="67"/>
      <c r="AJA76" s="67"/>
      <c r="AJB76" s="67"/>
      <c r="AJC76" s="67"/>
      <c r="AJD76" s="67"/>
      <c r="AJE76" s="67"/>
      <c r="AJF76" s="67"/>
      <c r="AJG76" s="67"/>
      <c r="AJH76" s="67"/>
      <c r="AJI76" s="67"/>
      <c r="AJJ76" s="67"/>
      <c r="AJK76" s="67"/>
      <c r="AJL76" s="67"/>
      <c r="AJM76" s="67"/>
      <c r="AJN76" s="67"/>
      <c r="AJO76" s="67"/>
      <c r="AJP76" s="67"/>
      <c r="AJQ76" s="67"/>
      <c r="AJR76" s="67"/>
      <c r="AJS76" s="67"/>
      <c r="AJT76" s="67"/>
      <c r="AJU76" s="67"/>
      <c r="AJV76" s="67"/>
      <c r="AJW76" s="67"/>
      <c r="AJX76" s="67"/>
      <c r="AJY76" s="67"/>
      <c r="AJZ76" s="67"/>
      <c r="AKA76" s="67"/>
      <c r="AKB76" s="67"/>
      <c r="AKC76" s="67"/>
      <c r="AKD76" s="67"/>
      <c r="AKE76" s="67"/>
      <c r="AKF76" s="67"/>
      <c r="AKG76" s="67"/>
      <c r="AKH76" s="67"/>
      <c r="AKI76" s="67"/>
      <c r="AKJ76" s="67"/>
      <c r="AKK76" s="67"/>
      <c r="AKL76" s="67"/>
      <c r="AKM76" s="67"/>
      <c r="AKN76" s="67"/>
      <c r="AKO76" s="67"/>
      <c r="AKP76" s="67"/>
      <c r="AKQ76" s="67"/>
      <c r="AKR76" s="67"/>
      <c r="AKS76" s="67"/>
      <c r="AKT76" s="67"/>
      <c r="AKU76" s="67"/>
      <c r="AKV76" s="67"/>
      <c r="AKW76" s="67"/>
      <c r="AKX76" s="67"/>
      <c r="AKY76" s="67"/>
      <c r="AKZ76" s="67"/>
      <c r="ALA76" s="67"/>
      <c r="ALB76" s="67"/>
      <c r="ALC76" s="67"/>
      <c r="ALD76" s="67"/>
      <c r="ALE76" s="67"/>
      <c r="ALF76" s="67"/>
      <c r="ALG76" s="67"/>
      <c r="ALH76" s="67"/>
      <c r="ALI76" s="67"/>
      <c r="ALJ76" s="67"/>
      <c r="ALK76" s="67"/>
      <c r="ALL76" s="67"/>
      <c r="ALM76" s="67"/>
      <c r="ALN76" s="67"/>
      <c r="ALO76" s="67"/>
      <c r="ALP76" s="67"/>
      <c r="ALQ76" s="67"/>
      <c r="ALR76" s="67"/>
      <c r="ALS76" s="67"/>
      <c r="ALT76" s="67"/>
      <c r="ALU76" s="67"/>
      <c r="ALV76" s="67"/>
      <c r="ALW76" s="67"/>
      <c r="ALX76" s="67"/>
      <c r="ALY76" s="67"/>
      <c r="ALZ76" s="67"/>
      <c r="AMA76" s="67"/>
      <c r="AMB76" s="67"/>
      <c r="AMC76" s="67"/>
      <c r="AMD76" s="67"/>
      <c r="AME76" s="67"/>
      <c r="AMF76" s="67"/>
      <c r="AMG76" s="67"/>
      <c r="AMH76" s="67"/>
      <c r="AMI76" s="67"/>
      <c r="AMJ76" s="67"/>
      <c r="AMK76" s="67"/>
    </row>
    <row r="77" spans="1:1025" x14ac:dyDescent="0.3">
      <c r="A77" s="251" t="s">
        <v>563</v>
      </c>
      <c r="B77" s="251"/>
      <c r="C77" s="251"/>
      <c r="D77" s="77">
        <f t="shared" si="2"/>
        <v>6.6700000000000008</v>
      </c>
      <c r="E77" s="97">
        <v>36.33</v>
      </c>
      <c r="F77" s="97">
        <v>25.16</v>
      </c>
      <c r="G77" s="97">
        <v>80.040000000000006</v>
      </c>
      <c r="H77" s="97">
        <v>693.74</v>
      </c>
      <c r="I77" s="98"/>
      <c r="J77" s="175">
        <v>0.36</v>
      </c>
      <c r="K77" s="175">
        <v>0.38</v>
      </c>
      <c r="L77" s="175">
        <v>0.32</v>
      </c>
      <c r="M77" s="175">
        <v>0.35</v>
      </c>
      <c r="N77" s="87"/>
      <c r="O77" s="91">
        <v>0.21</v>
      </c>
      <c r="P77" s="91">
        <v>0.33</v>
      </c>
      <c r="Q77" s="91">
        <v>0.46</v>
      </c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7"/>
      <c r="JI77" s="67"/>
      <c r="JJ77" s="67"/>
      <c r="JK77" s="67"/>
      <c r="JL77" s="67"/>
      <c r="JM77" s="67"/>
      <c r="JN77" s="67"/>
      <c r="JO77" s="67"/>
      <c r="JP77" s="67"/>
      <c r="JQ77" s="67"/>
      <c r="JR77" s="67"/>
      <c r="JS77" s="67"/>
      <c r="JT77" s="67"/>
      <c r="JU77" s="67"/>
      <c r="JV77" s="67"/>
      <c r="JW77" s="67"/>
      <c r="JX77" s="67"/>
      <c r="JY77" s="67"/>
      <c r="JZ77" s="67"/>
      <c r="KA77" s="67"/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67"/>
      <c r="NA77" s="67"/>
      <c r="NB77" s="67"/>
      <c r="NC77" s="67"/>
      <c r="ND77" s="67"/>
      <c r="NE77" s="67"/>
      <c r="NF77" s="67"/>
      <c r="NG77" s="67"/>
      <c r="NH77" s="67"/>
      <c r="NI77" s="67"/>
      <c r="NJ77" s="67"/>
      <c r="NK77" s="67"/>
      <c r="NL77" s="67"/>
      <c r="NM77" s="67"/>
      <c r="NN77" s="67"/>
      <c r="NO77" s="67"/>
      <c r="NP77" s="67"/>
      <c r="NQ77" s="67"/>
      <c r="NR77" s="67"/>
      <c r="NS77" s="67"/>
      <c r="NT77" s="67"/>
      <c r="NU77" s="67"/>
      <c r="NV77" s="67"/>
      <c r="NW77" s="67"/>
      <c r="NX77" s="67"/>
      <c r="NY77" s="67"/>
      <c r="NZ77" s="67"/>
      <c r="OA77" s="67"/>
      <c r="OB77" s="67"/>
      <c r="OC77" s="67"/>
      <c r="OD77" s="67"/>
      <c r="OE77" s="67"/>
      <c r="OF77" s="67"/>
      <c r="OG77" s="67"/>
      <c r="OH77" s="67"/>
      <c r="OI77" s="67"/>
      <c r="OJ77" s="67"/>
      <c r="OK77" s="67"/>
      <c r="OL77" s="67"/>
      <c r="OM77" s="67"/>
      <c r="ON77" s="67"/>
      <c r="OO77" s="67"/>
      <c r="OP77" s="67"/>
      <c r="OQ77" s="67"/>
      <c r="OR77" s="67"/>
      <c r="OS77" s="67"/>
      <c r="OT77" s="67"/>
      <c r="OU77" s="67"/>
      <c r="OV77" s="67"/>
      <c r="OW77" s="67"/>
      <c r="OX77" s="67"/>
      <c r="OY77" s="67"/>
      <c r="OZ77" s="67"/>
      <c r="PA77" s="67"/>
      <c r="PB77" s="67"/>
      <c r="PC77" s="67"/>
      <c r="PD77" s="67"/>
      <c r="PE77" s="67"/>
      <c r="PF77" s="67"/>
      <c r="PG77" s="67"/>
      <c r="PH77" s="67"/>
      <c r="PI77" s="67"/>
      <c r="PJ77" s="67"/>
      <c r="PK77" s="67"/>
      <c r="PL77" s="67"/>
      <c r="PM77" s="67"/>
      <c r="PN77" s="67"/>
      <c r="PO77" s="67"/>
      <c r="PP77" s="67"/>
      <c r="PQ77" s="67"/>
      <c r="PR77" s="67"/>
      <c r="PS77" s="67"/>
      <c r="PT77" s="67"/>
      <c r="PU77" s="67"/>
      <c r="PV77" s="67"/>
      <c r="PW77" s="67"/>
      <c r="PX77" s="67"/>
      <c r="PY77" s="67"/>
      <c r="PZ77" s="67"/>
      <c r="QA77" s="67"/>
      <c r="QB77" s="67"/>
      <c r="QC77" s="67"/>
      <c r="QD77" s="67"/>
      <c r="QE77" s="67"/>
      <c r="QF77" s="67"/>
      <c r="QG77" s="67"/>
      <c r="QH77" s="67"/>
      <c r="QI77" s="67"/>
      <c r="QJ77" s="67"/>
      <c r="QK77" s="67"/>
      <c r="QL77" s="67"/>
      <c r="QM77" s="67"/>
      <c r="QN77" s="67"/>
      <c r="QO77" s="67"/>
      <c r="QP77" s="67"/>
      <c r="QQ77" s="67"/>
      <c r="QR77" s="67"/>
      <c r="QS77" s="67"/>
      <c r="QT77" s="67"/>
      <c r="QU77" s="67"/>
      <c r="QV77" s="67"/>
      <c r="QW77" s="67"/>
      <c r="QX77" s="67"/>
      <c r="QY77" s="67"/>
      <c r="QZ77" s="67"/>
      <c r="RA77" s="67"/>
      <c r="RB77" s="67"/>
      <c r="RC77" s="67"/>
      <c r="RD77" s="67"/>
      <c r="RE77" s="67"/>
      <c r="RF77" s="67"/>
      <c r="RG77" s="67"/>
      <c r="RH77" s="67"/>
      <c r="RI77" s="67"/>
      <c r="RJ77" s="67"/>
      <c r="RK77" s="67"/>
      <c r="RL77" s="67"/>
      <c r="RM77" s="67"/>
      <c r="RN77" s="67"/>
      <c r="RO77" s="67"/>
      <c r="RP77" s="67"/>
      <c r="RQ77" s="67"/>
      <c r="RR77" s="67"/>
      <c r="RS77" s="67"/>
      <c r="RT77" s="67"/>
      <c r="RU77" s="67"/>
      <c r="RV77" s="67"/>
      <c r="RW77" s="67"/>
      <c r="RX77" s="67"/>
      <c r="RY77" s="67"/>
      <c r="RZ77" s="67"/>
      <c r="SA77" s="67"/>
      <c r="SB77" s="67"/>
      <c r="SC77" s="67"/>
      <c r="SD77" s="67"/>
      <c r="SE77" s="67"/>
      <c r="SF77" s="67"/>
      <c r="SG77" s="67"/>
      <c r="SH77" s="67"/>
      <c r="SI77" s="67"/>
      <c r="SJ77" s="67"/>
      <c r="SK77" s="67"/>
      <c r="SL77" s="67"/>
      <c r="SM77" s="67"/>
      <c r="SN77" s="67"/>
      <c r="SO77" s="67"/>
      <c r="SP77" s="67"/>
      <c r="SQ77" s="67"/>
      <c r="SR77" s="67"/>
      <c r="SS77" s="67"/>
      <c r="ST77" s="67"/>
      <c r="SU77" s="67"/>
      <c r="SV77" s="67"/>
      <c r="SW77" s="67"/>
      <c r="SX77" s="67"/>
      <c r="SY77" s="67"/>
      <c r="SZ77" s="67"/>
      <c r="TA77" s="67"/>
      <c r="TB77" s="67"/>
      <c r="TC77" s="67"/>
      <c r="TD77" s="67"/>
      <c r="TE77" s="67"/>
      <c r="TF77" s="67"/>
      <c r="TG77" s="67"/>
      <c r="TH77" s="67"/>
      <c r="TI77" s="67"/>
      <c r="TJ77" s="67"/>
      <c r="TK77" s="67"/>
      <c r="TL77" s="67"/>
      <c r="TM77" s="67"/>
      <c r="TN77" s="67"/>
      <c r="TO77" s="67"/>
      <c r="TP77" s="67"/>
      <c r="TQ77" s="67"/>
      <c r="TR77" s="67"/>
      <c r="TS77" s="67"/>
      <c r="TT77" s="67"/>
      <c r="TU77" s="67"/>
      <c r="TV77" s="67"/>
      <c r="TW77" s="67"/>
      <c r="TX77" s="67"/>
      <c r="TY77" s="67"/>
      <c r="TZ77" s="67"/>
      <c r="UA77" s="67"/>
      <c r="UB77" s="67"/>
      <c r="UC77" s="67"/>
      <c r="UD77" s="67"/>
      <c r="UE77" s="67"/>
      <c r="UF77" s="67"/>
      <c r="UG77" s="67"/>
      <c r="UH77" s="67"/>
      <c r="UI77" s="67"/>
      <c r="UJ77" s="67"/>
      <c r="UK77" s="67"/>
      <c r="UL77" s="67"/>
      <c r="UM77" s="67"/>
      <c r="UN77" s="67"/>
      <c r="UO77" s="67"/>
      <c r="UP77" s="67"/>
      <c r="UQ77" s="67"/>
      <c r="UR77" s="67"/>
      <c r="US77" s="67"/>
      <c r="UT77" s="67"/>
      <c r="UU77" s="67"/>
      <c r="UV77" s="67"/>
      <c r="UW77" s="67"/>
      <c r="UX77" s="67"/>
      <c r="UY77" s="67"/>
      <c r="UZ77" s="67"/>
      <c r="VA77" s="67"/>
      <c r="VB77" s="67"/>
      <c r="VC77" s="67"/>
      <c r="VD77" s="67"/>
      <c r="VE77" s="67"/>
      <c r="VF77" s="67"/>
      <c r="VG77" s="67"/>
      <c r="VH77" s="67"/>
      <c r="VI77" s="67"/>
      <c r="VJ77" s="67"/>
      <c r="VK77" s="67"/>
      <c r="VL77" s="67"/>
      <c r="VM77" s="67"/>
      <c r="VN77" s="67"/>
      <c r="VO77" s="67"/>
      <c r="VP77" s="67"/>
      <c r="VQ77" s="67"/>
      <c r="VR77" s="67"/>
      <c r="VS77" s="67"/>
      <c r="VT77" s="67"/>
      <c r="VU77" s="67"/>
      <c r="VV77" s="67"/>
      <c r="VW77" s="67"/>
      <c r="VX77" s="67"/>
      <c r="VY77" s="67"/>
      <c r="VZ77" s="67"/>
      <c r="WA77" s="67"/>
      <c r="WB77" s="67"/>
      <c r="WC77" s="67"/>
      <c r="WD77" s="67"/>
      <c r="WE77" s="67"/>
      <c r="WF77" s="67"/>
      <c r="WG77" s="67"/>
      <c r="WH77" s="67"/>
      <c r="WI77" s="67"/>
      <c r="WJ77" s="67"/>
      <c r="WK77" s="67"/>
      <c r="WL77" s="67"/>
      <c r="WM77" s="67"/>
      <c r="WN77" s="67"/>
      <c r="WO77" s="67"/>
      <c r="WP77" s="67"/>
      <c r="WQ77" s="67"/>
      <c r="WR77" s="67"/>
      <c r="WS77" s="67"/>
      <c r="WT77" s="67"/>
      <c r="WU77" s="67"/>
      <c r="WV77" s="67"/>
      <c r="WW77" s="67"/>
      <c r="WX77" s="67"/>
      <c r="WY77" s="67"/>
      <c r="WZ77" s="67"/>
      <c r="XA77" s="67"/>
      <c r="XB77" s="67"/>
      <c r="XC77" s="67"/>
      <c r="XD77" s="67"/>
      <c r="XE77" s="67"/>
      <c r="XF77" s="67"/>
      <c r="XG77" s="67"/>
      <c r="XH77" s="67"/>
      <c r="XI77" s="67"/>
      <c r="XJ77" s="67"/>
      <c r="XK77" s="67"/>
      <c r="XL77" s="67"/>
      <c r="XM77" s="67"/>
      <c r="XN77" s="67"/>
      <c r="XO77" s="67"/>
      <c r="XP77" s="67"/>
      <c r="XQ77" s="67"/>
      <c r="XR77" s="67"/>
      <c r="XS77" s="67"/>
      <c r="XT77" s="67"/>
      <c r="XU77" s="67"/>
      <c r="XV77" s="67"/>
      <c r="XW77" s="67"/>
      <c r="XX77" s="67"/>
      <c r="XY77" s="67"/>
      <c r="XZ77" s="67"/>
      <c r="YA77" s="67"/>
      <c r="YB77" s="67"/>
      <c r="YC77" s="67"/>
      <c r="YD77" s="67"/>
      <c r="YE77" s="67"/>
      <c r="YF77" s="67"/>
      <c r="YG77" s="67"/>
      <c r="YH77" s="67"/>
      <c r="YI77" s="67"/>
      <c r="YJ77" s="67"/>
      <c r="YK77" s="67"/>
      <c r="YL77" s="67"/>
      <c r="YM77" s="67"/>
      <c r="YN77" s="67"/>
      <c r="YO77" s="67"/>
      <c r="YP77" s="67"/>
      <c r="YQ77" s="67"/>
      <c r="YR77" s="67"/>
      <c r="YS77" s="67"/>
      <c r="YT77" s="67"/>
      <c r="YU77" s="67"/>
      <c r="YV77" s="67"/>
      <c r="YW77" s="67"/>
      <c r="YX77" s="67"/>
      <c r="YY77" s="67"/>
      <c r="YZ77" s="67"/>
      <c r="ZA77" s="67"/>
      <c r="ZB77" s="67"/>
      <c r="ZC77" s="67"/>
      <c r="ZD77" s="67"/>
      <c r="ZE77" s="67"/>
      <c r="ZF77" s="67"/>
      <c r="ZG77" s="67"/>
      <c r="ZH77" s="67"/>
      <c r="ZI77" s="67"/>
      <c r="ZJ77" s="67"/>
      <c r="ZK77" s="67"/>
      <c r="ZL77" s="67"/>
      <c r="ZM77" s="67"/>
      <c r="ZN77" s="67"/>
      <c r="ZO77" s="67"/>
      <c r="ZP77" s="67"/>
      <c r="ZQ77" s="67"/>
      <c r="ZR77" s="67"/>
      <c r="ZS77" s="67"/>
      <c r="ZT77" s="67"/>
      <c r="ZU77" s="67"/>
      <c r="ZV77" s="67"/>
      <c r="ZW77" s="67"/>
      <c r="ZX77" s="67"/>
      <c r="ZY77" s="67"/>
      <c r="ZZ77" s="67"/>
      <c r="AAA77" s="67"/>
      <c r="AAB77" s="67"/>
      <c r="AAC77" s="67"/>
      <c r="AAD77" s="67"/>
      <c r="AAE77" s="67"/>
      <c r="AAF77" s="67"/>
      <c r="AAG77" s="67"/>
      <c r="AAH77" s="67"/>
      <c r="AAI77" s="67"/>
      <c r="AAJ77" s="67"/>
      <c r="AAK77" s="67"/>
      <c r="AAL77" s="67"/>
      <c r="AAM77" s="67"/>
      <c r="AAN77" s="67"/>
      <c r="AAO77" s="67"/>
      <c r="AAP77" s="67"/>
      <c r="AAQ77" s="67"/>
      <c r="AAR77" s="67"/>
      <c r="AAS77" s="67"/>
      <c r="AAT77" s="67"/>
      <c r="AAU77" s="67"/>
      <c r="AAV77" s="67"/>
      <c r="AAW77" s="67"/>
      <c r="AAX77" s="67"/>
      <c r="AAY77" s="67"/>
      <c r="AAZ77" s="67"/>
      <c r="ABA77" s="67"/>
      <c r="ABB77" s="67"/>
      <c r="ABC77" s="67"/>
      <c r="ABD77" s="67"/>
      <c r="ABE77" s="67"/>
      <c r="ABF77" s="67"/>
      <c r="ABG77" s="67"/>
      <c r="ABH77" s="67"/>
      <c r="ABI77" s="67"/>
      <c r="ABJ77" s="67"/>
      <c r="ABK77" s="67"/>
      <c r="ABL77" s="67"/>
      <c r="ABM77" s="67"/>
      <c r="ABN77" s="67"/>
      <c r="ABO77" s="67"/>
      <c r="ABP77" s="67"/>
      <c r="ABQ77" s="67"/>
      <c r="ABR77" s="67"/>
      <c r="ABS77" s="67"/>
      <c r="ABT77" s="67"/>
      <c r="ABU77" s="67"/>
      <c r="ABV77" s="67"/>
      <c r="ABW77" s="67"/>
      <c r="ABX77" s="67"/>
      <c r="ABY77" s="67"/>
      <c r="ABZ77" s="67"/>
      <c r="ACA77" s="67"/>
      <c r="ACB77" s="67"/>
      <c r="ACC77" s="67"/>
      <c r="ACD77" s="67"/>
      <c r="ACE77" s="67"/>
      <c r="ACF77" s="67"/>
      <c r="ACG77" s="67"/>
      <c r="ACH77" s="67"/>
      <c r="ACI77" s="67"/>
      <c r="ACJ77" s="67"/>
      <c r="ACK77" s="67"/>
      <c r="ACL77" s="67"/>
      <c r="ACM77" s="67"/>
      <c r="ACN77" s="67"/>
      <c r="ACO77" s="67"/>
      <c r="ACP77" s="67"/>
      <c r="ACQ77" s="67"/>
      <c r="ACR77" s="67"/>
      <c r="ACS77" s="67"/>
      <c r="ACT77" s="67"/>
      <c r="ACU77" s="67"/>
      <c r="ACV77" s="67"/>
      <c r="ACW77" s="67"/>
      <c r="ACX77" s="67"/>
      <c r="ACY77" s="67"/>
      <c r="ACZ77" s="67"/>
      <c r="ADA77" s="67"/>
      <c r="ADB77" s="67"/>
      <c r="ADC77" s="67"/>
      <c r="ADD77" s="67"/>
      <c r="ADE77" s="67"/>
      <c r="ADF77" s="67"/>
      <c r="ADG77" s="67"/>
      <c r="ADH77" s="67"/>
      <c r="ADI77" s="67"/>
      <c r="ADJ77" s="67"/>
      <c r="ADK77" s="67"/>
      <c r="ADL77" s="67"/>
      <c r="ADM77" s="67"/>
      <c r="ADN77" s="67"/>
      <c r="ADO77" s="67"/>
      <c r="ADP77" s="67"/>
      <c r="ADQ77" s="67"/>
      <c r="ADR77" s="67"/>
      <c r="ADS77" s="67"/>
      <c r="ADT77" s="67"/>
      <c r="ADU77" s="67"/>
      <c r="ADV77" s="67"/>
      <c r="ADW77" s="67"/>
      <c r="ADX77" s="67"/>
      <c r="ADY77" s="67"/>
      <c r="ADZ77" s="67"/>
      <c r="AEA77" s="67"/>
      <c r="AEB77" s="67"/>
      <c r="AEC77" s="67"/>
      <c r="AED77" s="67"/>
      <c r="AEE77" s="67"/>
      <c r="AEF77" s="67"/>
      <c r="AEG77" s="67"/>
      <c r="AEH77" s="67"/>
      <c r="AEI77" s="67"/>
      <c r="AEJ77" s="67"/>
      <c r="AEK77" s="67"/>
      <c r="AEL77" s="67"/>
      <c r="AEM77" s="67"/>
      <c r="AEN77" s="67"/>
      <c r="AEO77" s="67"/>
      <c r="AEP77" s="67"/>
      <c r="AEQ77" s="67"/>
      <c r="AER77" s="67"/>
      <c r="AES77" s="67"/>
      <c r="AET77" s="67"/>
      <c r="AEU77" s="67"/>
      <c r="AEV77" s="67"/>
      <c r="AEW77" s="67"/>
      <c r="AEX77" s="67"/>
      <c r="AEY77" s="67"/>
      <c r="AEZ77" s="67"/>
      <c r="AFA77" s="67"/>
      <c r="AFB77" s="67"/>
      <c r="AFC77" s="67"/>
      <c r="AFD77" s="67"/>
      <c r="AFE77" s="67"/>
      <c r="AFF77" s="67"/>
      <c r="AFG77" s="67"/>
      <c r="AFH77" s="67"/>
      <c r="AFI77" s="67"/>
      <c r="AFJ77" s="67"/>
      <c r="AFK77" s="67"/>
      <c r="AFL77" s="67"/>
      <c r="AFM77" s="67"/>
      <c r="AFN77" s="67"/>
      <c r="AFO77" s="67"/>
      <c r="AFP77" s="67"/>
      <c r="AFQ77" s="67"/>
      <c r="AFR77" s="67"/>
      <c r="AFS77" s="67"/>
      <c r="AFT77" s="67"/>
      <c r="AFU77" s="67"/>
      <c r="AFV77" s="67"/>
      <c r="AFW77" s="67"/>
      <c r="AFX77" s="67"/>
      <c r="AFY77" s="67"/>
      <c r="AFZ77" s="67"/>
      <c r="AGA77" s="67"/>
      <c r="AGB77" s="67"/>
      <c r="AGC77" s="67"/>
      <c r="AGD77" s="67"/>
      <c r="AGE77" s="67"/>
      <c r="AGF77" s="67"/>
      <c r="AGG77" s="67"/>
      <c r="AGH77" s="67"/>
      <c r="AGI77" s="67"/>
      <c r="AGJ77" s="67"/>
      <c r="AGK77" s="67"/>
      <c r="AGL77" s="67"/>
      <c r="AGM77" s="67"/>
      <c r="AGN77" s="67"/>
      <c r="AGO77" s="67"/>
      <c r="AGP77" s="67"/>
      <c r="AGQ77" s="67"/>
      <c r="AGR77" s="67"/>
      <c r="AGS77" s="67"/>
      <c r="AGT77" s="67"/>
      <c r="AGU77" s="67"/>
      <c r="AGV77" s="67"/>
      <c r="AGW77" s="67"/>
      <c r="AGX77" s="67"/>
      <c r="AGY77" s="67"/>
      <c r="AGZ77" s="67"/>
      <c r="AHA77" s="67"/>
      <c r="AHB77" s="67"/>
      <c r="AHC77" s="67"/>
      <c r="AHD77" s="67"/>
      <c r="AHE77" s="67"/>
      <c r="AHF77" s="67"/>
      <c r="AHG77" s="67"/>
      <c r="AHH77" s="67"/>
      <c r="AHI77" s="67"/>
      <c r="AHJ77" s="67"/>
      <c r="AHK77" s="67"/>
      <c r="AHL77" s="67"/>
      <c r="AHM77" s="67"/>
      <c r="AHN77" s="67"/>
      <c r="AHO77" s="67"/>
      <c r="AHP77" s="67"/>
      <c r="AHQ77" s="67"/>
      <c r="AHR77" s="67"/>
      <c r="AHS77" s="67"/>
      <c r="AHT77" s="67"/>
      <c r="AHU77" s="67"/>
      <c r="AHV77" s="67"/>
      <c r="AHW77" s="67"/>
      <c r="AHX77" s="67"/>
      <c r="AHY77" s="67"/>
      <c r="AHZ77" s="67"/>
      <c r="AIA77" s="67"/>
      <c r="AIB77" s="67"/>
      <c r="AIC77" s="67"/>
      <c r="AID77" s="67"/>
      <c r="AIE77" s="67"/>
      <c r="AIF77" s="67"/>
      <c r="AIG77" s="67"/>
      <c r="AIH77" s="67"/>
      <c r="AII77" s="67"/>
      <c r="AIJ77" s="67"/>
      <c r="AIK77" s="67"/>
      <c r="AIL77" s="67"/>
      <c r="AIM77" s="67"/>
      <c r="AIN77" s="67"/>
      <c r="AIO77" s="67"/>
      <c r="AIP77" s="67"/>
      <c r="AIQ77" s="67"/>
      <c r="AIR77" s="67"/>
      <c r="AIS77" s="67"/>
      <c r="AIT77" s="67"/>
      <c r="AIU77" s="67"/>
      <c r="AIV77" s="67"/>
      <c r="AIW77" s="67"/>
      <c r="AIX77" s="67"/>
      <c r="AIY77" s="67"/>
      <c r="AIZ77" s="67"/>
      <c r="AJA77" s="67"/>
      <c r="AJB77" s="67"/>
      <c r="AJC77" s="67"/>
      <c r="AJD77" s="67"/>
      <c r="AJE77" s="67"/>
      <c r="AJF77" s="67"/>
      <c r="AJG77" s="67"/>
      <c r="AJH77" s="67"/>
      <c r="AJI77" s="67"/>
      <c r="AJJ77" s="67"/>
      <c r="AJK77" s="67"/>
      <c r="AJL77" s="67"/>
      <c r="AJM77" s="67"/>
      <c r="AJN77" s="67"/>
      <c r="AJO77" s="67"/>
      <c r="AJP77" s="67"/>
      <c r="AJQ77" s="67"/>
      <c r="AJR77" s="67"/>
      <c r="AJS77" s="67"/>
      <c r="AJT77" s="67"/>
      <c r="AJU77" s="67"/>
      <c r="AJV77" s="67"/>
      <c r="AJW77" s="67"/>
      <c r="AJX77" s="67"/>
      <c r="AJY77" s="67"/>
      <c r="AJZ77" s="67"/>
      <c r="AKA77" s="67"/>
      <c r="AKB77" s="67"/>
      <c r="AKC77" s="67"/>
      <c r="AKD77" s="67"/>
      <c r="AKE77" s="67"/>
      <c r="AKF77" s="67"/>
      <c r="AKG77" s="67"/>
      <c r="AKH77" s="67"/>
      <c r="AKI77" s="67"/>
      <c r="AKJ77" s="67"/>
      <c r="AKK77" s="67"/>
      <c r="AKL77" s="67"/>
      <c r="AKM77" s="67"/>
      <c r="AKN77" s="67"/>
      <c r="AKO77" s="67"/>
      <c r="AKP77" s="67"/>
      <c r="AKQ77" s="67"/>
      <c r="AKR77" s="67"/>
      <c r="AKS77" s="67"/>
      <c r="AKT77" s="67"/>
      <c r="AKU77" s="67"/>
      <c r="AKV77" s="67"/>
      <c r="AKW77" s="67"/>
      <c r="AKX77" s="67"/>
      <c r="AKY77" s="67"/>
      <c r="AKZ77" s="67"/>
      <c r="ALA77" s="67"/>
      <c r="ALB77" s="67"/>
      <c r="ALC77" s="67"/>
      <c r="ALD77" s="67"/>
      <c r="ALE77" s="67"/>
      <c r="ALF77" s="67"/>
      <c r="ALG77" s="67"/>
      <c r="ALH77" s="67"/>
      <c r="ALI77" s="67"/>
      <c r="ALJ77" s="67"/>
      <c r="ALK77" s="67"/>
      <c r="ALL77" s="67"/>
      <c r="ALM77" s="67"/>
      <c r="ALN77" s="67"/>
      <c r="ALO77" s="67"/>
      <c r="ALP77" s="67"/>
      <c r="ALQ77" s="67"/>
      <c r="ALR77" s="67"/>
      <c r="ALS77" s="67"/>
      <c r="ALT77" s="67"/>
      <c r="ALU77" s="67"/>
      <c r="ALV77" s="67"/>
      <c r="ALW77" s="67"/>
      <c r="ALX77" s="67"/>
      <c r="ALY77" s="67"/>
      <c r="ALZ77" s="67"/>
      <c r="AMA77" s="67"/>
      <c r="AMB77" s="67"/>
      <c r="AMC77" s="67"/>
      <c r="AMD77" s="67"/>
      <c r="AME77" s="67"/>
      <c r="AMF77" s="67"/>
      <c r="AMG77" s="67"/>
      <c r="AMH77" s="67"/>
      <c r="AMI77" s="67"/>
      <c r="AMJ77" s="67"/>
      <c r="AMK77" s="67"/>
    </row>
    <row r="78" spans="1:1025" x14ac:dyDescent="0.3">
      <c r="A78" s="251" t="s">
        <v>564</v>
      </c>
      <c r="B78" s="251"/>
      <c r="C78" s="251"/>
      <c r="D78" s="77">
        <f t="shared" si="2"/>
        <v>5.6258333333333335</v>
      </c>
      <c r="E78" s="97">
        <v>33.659999999999997</v>
      </c>
      <c r="F78" s="99">
        <v>24.9</v>
      </c>
      <c r="G78" s="97">
        <v>67.510000000000005</v>
      </c>
      <c r="H78" s="97">
        <v>632.07000000000005</v>
      </c>
      <c r="I78" s="98"/>
      <c r="J78" s="175">
        <v>0.34</v>
      </c>
      <c r="K78" s="175">
        <v>0.37</v>
      </c>
      <c r="L78" s="175">
        <v>0.27</v>
      </c>
      <c r="M78" s="175">
        <v>0.32</v>
      </c>
      <c r="N78" s="87"/>
      <c r="O78" s="91">
        <v>0.21</v>
      </c>
      <c r="P78" s="91">
        <v>0.35</v>
      </c>
      <c r="Q78" s="91">
        <v>0.43</v>
      </c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7"/>
      <c r="JI78" s="67"/>
      <c r="JJ78" s="67"/>
      <c r="JK78" s="67"/>
      <c r="JL78" s="67"/>
      <c r="JM78" s="67"/>
      <c r="JN78" s="67"/>
      <c r="JO78" s="67"/>
      <c r="JP78" s="67"/>
      <c r="JQ78" s="67"/>
      <c r="JR78" s="67"/>
      <c r="JS78" s="67"/>
      <c r="JT78" s="67"/>
      <c r="JU78" s="67"/>
      <c r="JV78" s="67"/>
      <c r="JW78" s="67"/>
      <c r="JX78" s="67"/>
      <c r="JY78" s="67"/>
      <c r="JZ78" s="67"/>
      <c r="KA78" s="67"/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67"/>
      <c r="NA78" s="67"/>
      <c r="NB78" s="67"/>
      <c r="NC78" s="67"/>
      <c r="ND78" s="67"/>
      <c r="NE78" s="67"/>
      <c r="NF78" s="67"/>
      <c r="NG78" s="67"/>
      <c r="NH78" s="67"/>
      <c r="NI78" s="67"/>
      <c r="NJ78" s="67"/>
      <c r="NK78" s="67"/>
      <c r="NL78" s="67"/>
      <c r="NM78" s="67"/>
      <c r="NN78" s="67"/>
      <c r="NO78" s="67"/>
      <c r="NP78" s="67"/>
      <c r="NQ78" s="67"/>
      <c r="NR78" s="67"/>
      <c r="NS78" s="67"/>
      <c r="NT78" s="67"/>
      <c r="NU78" s="67"/>
      <c r="NV78" s="67"/>
      <c r="NW78" s="67"/>
      <c r="NX78" s="67"/>
      <c r="NY78" s="67"/>
      <c r="NZ78" s="67"/>
      <c r="OA78" s="67"/>
      <c r="OB78" s="67"/>
      <c r="OC78" s="67"/>
      <c r="OD78" s="67"/>
      <c r="OE78" s="67"/>
      <c r="OF78" s="67"/>
      <c r="OG78" s="67"/>
      <c r="OH78" s="67"/>
      <c r="OI78" s="67"/>
      <c r="OJ78" s="67"/>
      <c r="OK78" s="67"/>
      <c r="OL78" s="67"/>
      <c r="OM78" s="67"/>
      <c r="ON78" s="67"/>
      <c r="OO78" s="67"/>
      <c r="OP78" s="67"/>
      <c r="OQ78" s="67"/>
      <c r="OR78" s="67"/>
      <c r="OS78" s="67"/>
      <c r="OT78" s="67"/>
      <c r="OU78" s="67"/>
      <c r="OV78" s="67"/>
      <c r="OW78" s="67"/>
      <c r="OX78" s="67"/>
      <c r="OY78" s="67"/>
      <c r="OZ78" s="67"/>
      <c r="PA78" s="67"/>
      <c r="PB78" s="67"/>
      <c r="PC78" s="67"/>
      <c r="PD78" s="67"/>
      <c r="PE78" s="67"/>
      <c r="PF78" s="67"/>
      <c r="PG78" s="67"/>
      <c r="PH78" s="67"/>
      <c r="PI78" s="67"/>
      <c r="PJ78" s="67"/>
      <c r="PK78" s="67"/>
      <c r="PL78" s="67"/>
      <c r="PM78" s="67"/>
      <c r="PN78" s="67"/>
      <c r="PO78" s="67"/>
      <c r="PP78" s="67"/>
      <c r="PQ78" s="67"/>
      <c r="PR78" s="67"/>
      <c r="PS78" s="67"/>
      <c r="PT78" s="67"/>
      <c r="PU78" s="67"/>
      <c r="PV78" s="67"/>
      <c r="PW78" s="67"/>
      <c r="PX78" s="67"/>
      <c r="PY78" s="67"/>
      <c r="PZ78" s="67"/>
      <c r="QA78" s="67"/>
      <c r="QB78" s="67"/>
      <c r="QC78" s="67"/>
      <c r="QD78" s="67"/>
      <c r="QE78" s="67"/>
      <c r="QF78" s="67"/>
      <c r="QG78" s="67"/>
      <c r="QH78" s="67"/>
      <c r="QI78" s="67"/>
      <c r="QJ78" s="67"/>
      <c r="QK78" s="67"/>
      <c r="QL78" s="67"/>
      <c r="QM78" s="67"/>
      <c r="QN78" s="67"/>
      <c r="QO78" s="67"/>
      <c r="QP78" s="67"/>
      <c r="QQ78" s="67"/>
      <c r="QR78" s="67"/>
      <c r="QS78" s="67"/>
      <c r="QT78" s="67"/>
      <c r="QU78" s="67"/>
      <c r="QV78" s="67"/>
      <c r="QW78" s="67"/>
      <c r="QX78" s="67"/>
      <c r="QY78" s="67"/>
      <c r="QZ78" s="67"/>
      <c r="RA78" s="67"/>
      <c r="RB78" s="67"/>
      <c r="RC78" s="67"/>
      <c r="RD78" s="67"/>
      <c r="RE78" s="67"/>
      <c r="RF78" s="67"/>
      <c r="RG78" s="67"/>
      <c r="RH78" s="67"/>
      <c r="RI78" s="67"/>
      <c r="RJ78" s="67"/>
      <c r="RK78" s="67"/>
      <c r="RL78" s="67"/>
      <c r="RM78" s="67"/>
      <c r="RN78" s="67"/>
      <c r="RO78" s="67"/>
      <c r="RP78" s="67"/>
      <c r="RQ78" s="67"/>
      <c r="RR78" s="67"/>
      <c r="RS78" s="67"/>
      <c r="RT78" s="67"/>
      <c r="RU78" s="67"/>
      <c r="RV78" s="67"/>
      <c r="RW78" s="67"/>
      <c r="RX78" s="67"/>
      <c r="RY78" s="67"/>
      <c r="RZ78" s="67"/>
      <c r="SA78" s="67"/>
      <c r="SB78" s="67"/>
      <c r="SC78" s="67"/>
      <c r="SD78" s="67"/>
      <c r="SE78" s="67"/>
      <c r="SF78" s="67"/>
      <c r="SG78" s="67"/>
      <c r="SH78" s="67"/>
      <c r="SI78" s="67"/>
      <c r="SJ78" s="67"/>
      <c r="SK78" s="67"/>
      <c r="SL78" s="67"/>
      <c r="SM78" s="67"/>
      <c r="SN78" s="67"/>
      <c r="SO78" s="67"/>
      <c r="SP78" s="67"/>
      <c r="SQ78" s="67"/>
      <c r="SR78" s="67"/>
      <c r="SS78" s="67"/>
      <c r="ST78" s="67"/>
      <c r="SU78" s="67"/>
      <c r="SV78" s="67"/>
      <c r="SW78" s="67"/>
      <c r="SX78" s="67"/>
      <c r="SY78" s="67"/>
      <c r="SZ78" s="67"/>
      <c r="TA78" s="67"/>
      <c r="TB78" s="67"/>
      <c r="TC78" s="67"/>
      <c r="TD78" s="67"/>
      <c r="TE78" s="67"/>
      <c r="TF78" s="67"/>
      <c r="TG78" s="67"/>
      <c r="TH78" s="67"/>
      <c r="TI78" s="67"/>
      <c r="TJ78" s="67"/>
      <c r="TK78" s="67"/>
      <c r="TL78" s="67"/>
      <c r="TM78" s="67"/>
      <c r="TN78" s="67"/>
      <c r="TO78" s="67"/>
      <c r="TP78" s="67"/>
      <c r="TQ78" s="67"/>
      <c r="TR78" s="67"/>
      <c r="TS78" s="67"/>
      <c r="TT78" s="67"/>
      <c r="TU78" s="67"/>
      <c r="TV78" s="67"/>
      <c r="TW78" s="67"/>
      <c r="TX78" s="67"/>
      <c r="TY78" s="67"/>
      <c r="TZ78" s="67"/>
      <c r="UA78" s="67"/>
      <c r="UB78" s="67"/>
      <c r="UC78" s="67"/>
      <c r="UD78" s="67"/>
      <c r="UE78" s="67"/>
      <c r="UF78" s="67"/>
      <c r="UG78" s="67"/>
      <c r="UH78" s="67"/>
      <c r="UI78" s="67"/>
      <c r="UJ78" s="67"/>
      <c r="UK78" s="67"/>
      <c r="UL78" s="67"/>
      <c r="UM78" s="67"/>
      <c r="UN78" s="67"/>
      <c r="UO78" s="67"/>
      <c r="UP78" s="67"/>
      <c r="UQ78" s="67"/>
      <c r="UR78" s="67"/>
      <c r="US78" s="67"/>
      <c r="UT78" s="67"/>
      <c r="UU78" s="67"/>
      <c r="UV78" s="67"/>
      <c r="UW78" s="67"/>
      <c r="UX78" s="67"/>
      <c r="UY78" s="67"/>
      <c r="UZ78" s="67"/>
      <c r="VA78" s="67"/>
      <c r="VB78" s="67"/>
      <c r="VC78" s="67"/>
      <c r="VD78" s="67"/>
      <c r="VE78" s="67"/>
      <c r="VF78" s="67"/>
      <c r="VG78" s="67"/>
      <c r="VH78" s="67"/>
      <c r="VI78" s="67"/>
      <c r="VJ78" s="67"/>
      <c r="VK78" s="67"/>
      <c r="VL78" s="67"/>
      <c r="VM78" s="67"/>
      <c r="VN78" s="67"/>
      <c r="VO78" s="67"/>
      <c r="VP78" s="67"/>
      <c r="VQ78" s="67"/>
      <c r="VR78" s="67"/>
      <c r="VS78" s="67"/>
      <c r="VT78" s="67"/>
      <c r="VU78" s="67"/>
      <c r="VV78" s="67"/>
      <c r="VW78" s="67"/>
      <c r="VX78" s="67"/>
      <c r="VY78" s="67"/>
      <c r="VZ78" s="67"/>
      <c r="WA78" s="67"/>
      <c r="WB78" s="67"/>
      <c r="WC78" s="67"/>
      <c r="WD78" s="67"/>
      <c r="WE78" s="67"/>
      <c r="WF78" s="67"/>
      <c r="WG78" s="67"/>
      <c r="WH78" s="67"/>
      <c r="WI78" s="67"/>
      <c r="WJ78" s="67"/>
      <c r="WK78" s="67"/>
      <c r="WL78" s="67"/>
      <c r="WM78" s="67"/>
      <c r="WN78" s="67"/>
      <c r="WO78" s="67"/>
      <c r="WP78" s="67"/>
      <c r="WQ78" s="67"/>
      <c r="WR78" s="67"/>
      <c r="WS78" s="67"/>
      <c r="WT78" s="67"/>
      <c r="WU78" s="67"/>
      <c r="WV78" s="67"/>
      <c r="WW78" s="67"/>
      <c r="WX78" s="67"/>
      <c r="WY78" s="67"/>
      <c r="WZ78" s="67"/>
      <c r="XA78" s="67"/>
      <c r="XB78" s="67"/>
      <c r="XC78" s="67"/>
      <c r="XD78" s="67"/>
      <c r="XE78" s="67"/>
      <c r="XF78" s="67"/>
      <c r="XG78" s="67"/>
      <c r="XH78" s="67"/>
      <c r="XI78" s="67"/>
      <c r="XJ78" s="67"/>
      <c r="XK78" s="67"/>
      <c r="XL78" s="67"/>
      <c r="XM78" s="67"/>
      <c r="XN78" s="67"/>
      <c r="XO78" s="67"/>
      <c r="XP78" s="67"/>
      <c r="XQ78" s="67"/>
      <c r="XR78" s="67"/>
      <c r="XS78" s="67"/>
      <c r="XT78" s="67"/>
      <c r="XU78" s="67"/>
      <c r="XV78" s="67"/>
      <c r="XW78" s="67"/>
      <c r="XX78" s="67"/>
      <c r="XY78" s="67"/>
      <c r="XZ78" s="67"/>
      <c r="YA78" s="67"/>
      <c r="YB78" s="67"/>
      <c r="YC78" s="67"/>
      <c r="YD78" s="67"/>
      <c r="YE78" s="67"/>
      <c r="YF78" s="67"/>
      <c r="YG78" s="67"/>
      <c r="YH78" s="67"/>
      <c r="YI78" s="67"/>
      <c r="YJ78" s="67"/>
      <c r="YK78" s="67"/>
      <c r="YL78" s="67"/>
      <c r="YM78" s="67"/>
      <c r="YN78" s="67"/>
      <c r="YO78" s="67"/>
      <c r="YP78" s="67"/>
      <c r="YQ78" s="67"/>
      <c r="YR78" s="67"/>
      <c r="YS78" s="67"/>
      <c r="YT78" s="67"/>
      <c r="YU78" s="67"/>
      <c r="YV78" s="67"/>
      <c r="YW78" s="67"/>
      <c r="YX78" s="67"/>
      <c r="YY78" s="67"/>
      <c r="YZ78" s="67"/>
      <c r="ZA78" s="67"/>
      <c r="ZB78" s="67"/>
      <c r="ZC78" s="67"/>
      <c r="ZD78" s="67"/>
      <c r="ZE78" s="67"/>
      <c r="ZF78" s="67"/>
      <c r="ZG78" s="67"/>
      <c r="ZH78" s="67"/>
      <c r="ZI78" s="67"/>
      <c r="ZJ78" s="67"/>
      <c r="ZK78" s="67"/>
      <c r="ZL78" s="67"/>
      <c r="ZM78" s="67"/>
      <c r="ZN78" s="67"/>
      <c r="ZO78" s="67"/>
      <c r="ZP78" s="67"/>
      <c r="ZQ78" s="67"/>
      <c r="ZR78" s="67"/>
      <c r="ZS78" s="67"/>
      <c r="ZT78" s="67"/>
      <c r="ZU78" s="67"/>
      <c r="ZV78" s="67"/>
      <c r="ZW78" s="67"/>
      <c r="ZX78" s="67"/>
      <c r="ZY78" s="67"/>
      <c r="ZZ78" s="67"/>
      <c r="AAA78" s="67"/>
      <c r="AAB78" s="67"/>
      <c r="AAC78" s="67"/>
      <c r="AAD78" s="67"/>
      <c r="AAE78" s="67"/>
      <c r="AAF78" s="67"/>
      <c r="AAG78" s="67"/>
      <c r="AAH78" s="67"/>
      <c r="AAI78" s="67"/>
      <c r="AAJ78" s="67"/>
      <c r="AAK78" s="67"/>
      <c r="AAL78" s="67"/>
      <c r="AAM78" s="67"/>
      <c r="AAN78" s="67"/>
      <c r="AAO78" s="67"/>
      <c r="AAP78" s="67"/>
      <c r="AAQ78" s="67"/>
      <c r="AAR78" s="67"/>
      <c r="AAS78" s="67"/>
      <c r="AAT78" s="67"/>
      <c r="AAU78" s="67"/>
      <c r="AAV78" s="67"/>
      <c r="AAW78" s="67"/>
      <c r="AAX78" s="67"/>
      <c r="AAY78" s="67"/>
      <c r="AAZ78" s="67"/>
      <c r="ABA78" s="67"/>
      <c r="ABB78" s="67"/>
      <c r="ABC78" s="67"/>
      <c r="ABD78" s="67"/>
      <c r="ABE78" s="67"/>
      <c r="ABF78" s="67"/>
      <c r="ABG78" s="67"/>
      <c r="ABH78" s="67"/>
      <c r="ABI78" s="67"/>
      <c r="ABJ78" s="67"/>
      <c r="ABK78" s="67"/>
      <c r="ABL78" s="67"/>
      <c r="ABM78" s="67"/>
      <c r="ABN78" s="67"/>
      <c r="ABO78" s="67"/>
      <c r="ABP78" s="67"/>
      <c r="ABQ78" s="67"/>
      <c r="ABR78" s="67"/>
      <c r="ABS78" s="67"/>
      <c r="ABT78" s="67"/>
      <c r="ABU78" s="67"/>
      <c r="ABV78" s="67"/>
      <c r="ABW78" s="67"/>
      <c r="ABX78" s="67"/>
      <c r="ABY78" s="67"/>
      <c r="ABZ78" s="67"/>
      <c r="ACA78" s="67"/>
      <c r="ACB78" s="67"/>
      <c r="ACC78" s="67"/>
      <c r="ACD78" s="67"/>
      <c r="ACE78" s="67"/>
      <c r="ACF78" s="67"/>
      <c r="ACG78" s="67"/>
      <c r="ACH78" s="67"/>
      <c r="ACI78" s="67"/>
      <c r="ACJ78" s="67"/>
      <c r="ACK78" s="67"/>
      <c r="ACL78" s="67"/>
      <c r="ACM78" s="67"/>
      <c r="ACN78" s="67"/>
      <c r="ACO78" s="67"/>
      <c r="ACP78" s="67"/>
      <c r="ACQ78" s="67"/>
      <c r="ACR78" s="67"/>
      <c r="ACS78" s="67"/>
      <c r="ACT78" s="67"/>
      <c r="ACU78" s="67"/>
      <c r="ACV78" s="67"/>
      <c r="ACW78" s="67"/>
      <c r="ACX78" s="67"/>
      <c r="ACY78" s="67"/>
      <c r="ACZ78" s="67"/>
      <c r="ADA78" s="67"/>
      <c r="ADB78" s="67"/>
      <c r="ADC78" s="67"/>
      <c r="ADD78" s="67"/>
      <c r="ADE78" s="67"/>
      <c r="ADF78" s="67"/>
      <c r="ADG78" s="67"/>
      <c r="ADH78" s="67"/>
      <c r="ADI78" s="67"/>
      <c r="ADJ78" s="67"/>
      <c r="ADK78" s="67"/>
      <c r="ADL78" s="67"/>
      <c r="ADM78" s="67"/>
      <c r="ADN78" s="67"/>
      <c r="ADO78" s="67"/>
      <c r="ADP78" s="67"/>
      <c r="ADQ78" s="67"/>
      <c r="ADR78" s="67"/>
      <c r="ADS78" s="67"/>
      <c r="ADT78" s="67"/>
      <c r="ADU78" s="67"/>
      <c r="ADV78" s="67"/>
      <c r="ADW78" s="67"/>
      <c r="ADX78" s="67"/>
      <c r="ADY78" s="67"/>
      <c r="ADZ78" s="67"/>
      <c r="AEA78" s="67"/>
      <c r="AEB78" s="67"/>
      <c r="AEC78" s="67"/>
      <c r="AED78" s="67"/>
      <c r="AEE78" s="67"/>
      <c r="AEF78" s="67"/>
      <c r="AEG78" s="67"/>
      <c r="AEH78" s="67"/>
      <c r="AEI78" s="67"/>
      <c r="AEJ78" s="67"/>
      <c r="AEK78" s="67"/>
      <c r="AEL78" s="67"/>
      <c r="AEM78" s="67"/>
      <c r="AEN78" s="67"/>
      <c r="AEO78" s="67"/>
      <c r="AEP78" s="67"/>
      <c r="AEQ78" s="67"/>
      <c r="AER78" s="67"/>
      <c r="AES78" s="67"/>
      <c r="AET78" s="67"/>
      <c r="AEU78" s="67"/>
      <c r="AEV78" s="67"/>
      <c r="AEW78" s="67"/>
      <c r="AEX78" s="67"/>
      <c r="AEY78" s="67"/>
      <c r="AEZ78" s="67"/>
      <c r="AFA78" s="67"/>
      <c r="AFB78" s="67"/>
      <c r="AFC78" s="67"/>
      <c r="AFD78" s="67"/>
      <c r="AFE78" s="67"/>
      <c r="AFF78" s="67"/>
      <c r="AFG78" s="67"/>
      <c r="AFH78" s="67"/>
      <c r="AFI78" s="67"/>
      <c r="AFJ78" s="67"/>
      <c r="AFK78" s="67"/>
      <c r="AFL78" s="67"/>
      <c r="AFM78" s="67"/>
      <c r="AFN78" s="67"/>
      <c r="AFO78" s="67"/>
      <c r="AFP78" s="67"/>
      <c r="AFQ78" s="67"/>
      <c r="AFR78" s="67"/>
      <c r="AFS78" s="67"/>
      <c r="AFT78" s="67"/>
      <c r="AFU78" s="67"/>
      <c r="AFV78" s="67"/>
      <c r="AFW78" s="67"/>
      <c r="AFX78" s="67"/>
      <c r="AFY78" s="67"/>
      <c r="AFZ78" s="67"/>
      <c r="AGA78" s="67"/>
      <c r="AGB78" s="67"/>
      <c r="AGC78" s="67"/>
      <c r="AGD78" s="67"/>
      <c r="AGE78" s="67"/>
      <c r="AGF78" s="67"/>
      <c r="AGG78" s="67"/>
      <c r="AGH78" s="67"/>
      <c r="AGI78" s="67"/>
      <c r="AGJ78" s="67"/>
      <c r="AGK78" s="67"/>
      <c r="AGL78" s="67"/>
      <c r="AGM78" s="67"/>
      <c r="AGN78" s="67"/>
      <c r="AGO78" s="67"/>
      <c r="AGP78" s="67"/>
      <c r="AGQ78" s="67"/>
      <c r="AGR78" s="67"/>
      <c r="AGS78" s="67"/>
      <c r="AGT78" s="67"/>
      <c r="AGU78" s="67"/>
      <c r="AGV78" s="67"/>
      <c r="AGW78" s="67"/>
      <c r="AGX78" s="67"/>
      <c r="AGY78" s="67"/>
      <c r="AGZ78" s="67"/>
      <c r="AHA78" s="67"/>
      <c r="AHB78" s="67"/>
      <c r="AHC78" s="67"/>
      <c r="AHD78" s="67"/>
      <c r="AHE78" s="67"/>
      <c r="AHF78" s="67"/>
      <c r="AHG78" s="67"/>
      <c r="AHH78" s="67"/>
      <c r="AHI78" s="67"/>
      <c r="AHJ78" s="67"/>
      <c r="AHK78" s="67"/>
      <c r="AHL78" s="67"/>
      <c r="AHM78" s="67"/>
      <c r="AHN78" s="67"/>
      <c r="AHO78" s="67"/>
      <c r="AHP78" s="67"/>
      <c r="AHQ78" s="67"/>
      <c r="AHR78" s="67"/>
      <c r="AHS78" s="67"/>
      <c r="AHT78" s="67"/>
      <c r="AHU78" s="67"/>
      <c r="AHV78" s="67"/>
      <c r="AHW78" s="67"/>
      <c r="AHX78" s="67"/>
      <c r="AHY78" s="67"/>
      <c r="AHZ78" s="67"/>
      <c r="AIA78" s="67"/>
      <c r="AIB78" s="67"/>
      <c r="AIC78" s="67"/>
      <c r="AID78" s="67"/>
      <c r="AIE78" s="67"/>
      <c r="AIF78" s="67"/>
      <c r="AIG78" s="67"/>
      <c r="AIH78" s="67"/>
      <c r="AII78" s="67"/>
      <c r="AIJ78" s="67"/>
      <c r="AIK78" s="67"/>
      <c r="AIL78" s="67"/>
      <c r="AIM78" s="67"/>
      <c r="AIN78" s="67"/>
      <c r="AIO78" s="67"/>
      <c r="AIP78" s="67"/>
      <c r="AIQ78" s="67"/>
      <c r="AIR78" s="67"/>
      <c r="AIS78" s="67"/>
      <c r="AIT78" s="67"/>
      <c r="AIU78" s="67"/>
      <c r="AIV78" s="67"/>
      <c r="AIW78" s="67"/>
      <c r="AIX78" s="67"/>
      <c r="AIY78" s="67"/>
      <c r="AIZ78" s="67"/>
      <c r="AJA78" s="67"/>
      <c r="AJB78" s="67"/>
      <c r="AJC78" s="67"/>
      <c r="AJD78" s="67"/>
      <c r="AJE78" s="67"/>
      <c r="AJF78" s="67"/>
      <c r="AJG78" s="67"/>
      <c r="AJH78" s="67"/>
      <c r="AJI78" s="67"/>
      <c r="AJJ78" s="67"/>
      <c r="AJK78" s="67"/>
      <c r="AJL78" s="67"/>
      <c r="AJM78" s="67"/>
      <c r="AJN78" s="67"/>
      <c r="AJO78" s="67"/>
      <c r="AJP78" s="67"/>
      <c r="AJQ78" s="67"/>
      <c r="AJR78" s="67"/>
      <c r="AJS78" s="67"/>
      <c r="AJT78" s="67"/>
      <c r="AJU78" s="67"/>
      <c r="AJV78" s="67"/>
      <c r="AJW78" s="67"/>
      <c r="AJX78" s="67"/>
      <c r="AJY78" s="67"/>
      <c r="AJZ78" s="67"/>
      <c r="AKA78" s="67"/>
      <c r="AKB78" s="67"/>
      <c r="AKC78" s="67"/>
      <c r="AKD78" s="67"/>
      <c r="AKE78" s="67"/>
      <c r="AKF78" s="67"/>
      <c r="AKG78" s="67"/>
      <c r="AKH78" s="67"/>
      <c r="AKI78" s="67"/>
      <c r="AKJ78" s="67"/>
      <c r="AKK78" s="67"/>
      <c r="AKL78" s="67"/>
      <c r="AKM78" s="67"/>
      <c r="AKN78" s="67"/>
      <c r="AKO78" s="67"/>
      <c r="AKP78" s="67"/>
      <c r="AKQ78" s="67"/>
      <c r="AKR78" s="67"/>
      <c r="AKS78" s="67"/>
      <c r="AKT78" s="67"/>
      <c r="AKU78" s="67"/>
      <c r="AKV78" s="67"/>
      <c r="AKW78" s="67"/>
      <c r="AKX78" s="67"/>
      <c r="AKY78" s="67"/>
      <c r="AKZ78" s="67"/>
      <c r="ALA78" s="67"/>
      <c r="ALB78" s="67"/>
      <c r="ALC78" s="67"/>
      <c r="ALD78" s="67"/>
      <c r="ALE78" s="67"/>
      <c r="ALF78" s="67"/>
      <c r="ALG78" s="67"/>
      <c r="ALH78" s="67"/>
      <c r="ALI78" s="67"/>
      <c r="ALJ78" s="67"/>
      <c r="ALK78" s="67"/>
      <c r="ALL78" s="67"/>
      <c r="ALM78" s="67"/>
      <c r="ALN78" s="67"/>
      <c r="ALO78" s="67"/>
      <c r="ALP78" s="67"/>
      <c r="ALQ78" s="67"/>
      <c r="ALR78" s="67"/>
      <c r="ALS78" s="67"/>
      <c r="ALT78" s="67"/>
      <c r="ALU78" s="67"/>
      <c r="ALV78" s="67"/>
      <c r="ALW78" s="67"/>
      <c r="ALX78" s="67"/>
      <c r="ALY78" s="67"/>
      <c r="ALZ78" s="67"/>
      <c r="AMA78" s="67"/>
      <c r="AMB78" s="67"/>
      <c r="AMC78" s="67"/>
      <c r="AMD78" s="67"/>
      <c r="AME78" s="67"/>
      <c r="AMF78" s="67"/>
      <c r="AMG78" s="67"/>
      <c r="AMH78" s="67"/>
      <c r="AMI78" s="67"/>
      <c r="AMJ78" s="67"/>
      <c r="AMK78" s="67"/>
    </row>
    <row r="79" spans="1:1025" s="68" customFormat="1" x14ac:dyDescent="0.3">
      <c r="A79" s="251" t="s">
        <v>56</v>
      </c>
      <c r="B79" s="251"/>
      <c r="C79" s="251"/>
      <c r="D79" s="77">
        <f t="shared" si="2"/>
        <v>6.5141666666666671</v>
      </c>
      <c r="E79" s="97">
        <v>33.07</v>
      </c>
      <c r="F79" s="97">
        <v>23.06</v>
      </c>
      <c r="G79" s="97">
        <v>78.17</v>
      </c>
      <c r="H79" s="97">
        <v>656.28</v>
      </c>
      <c r="I79" s="98"/>
      <c r="J79" s="175">
        <v>0.33</v>
      </c>
      <c r="K79" s="175">
        <v>0.34</v>
      </c>
      <c r="L79" s="175">
        <v>0.31</v>
      </c>
      <c r="M79" s="175">
        <v>0.33</v>
      </c>
      <c r="N79" s="87"/>
      <c r="O79" s="91">
        <v>0.2</v>
      </c>
      <c r="P79" s="91">
        <v>0.32</v>
      </c>
      <c r="Q79" s="91">
        <v>0.48</v>
      </c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/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82"/>
      <c r="IG79" s="82"/>
      <c r="IH79" s="82"/>
      <c r="II79" s="82"/>
      <c r="IJ79" s="82"/>
      <c r="IK79" s="82"/>
      <c r="IL79" s="82"/>
      <c r="IM79" s="82"/>
      <c r="IN79" s="82"/>
      <c r="IO79" s="82"/>
      <c r="IP79" s="82"/>
      <c r="IQ79" s="82"/>
      <c r="IR79" s="82"/>
      <c r="IS79" s="82"/>
      <c r="IT79" s="82"/>
      <c r="IU79" s="82"/>
      <c r="IV79" s="82"/>
      <c r="IW79" s="82"/>
      <c r="IX79" s="82"/>
      <c r="IY79" s="82"/>
      <c r="IZ79" s="82"/>
      <c r="JA79" s="82"/>
      <c r="JB79" s="82"/>
      <c r="JC79" s="82"/>
      <c r="JD79" s="82"/>
      <c r="JE79" s="82"/>
      <c r="JF79" s="82"/>
      <c r="JG79" s="82"/>
      <c r="JH79" s="82"/>
      <c r="JI79" s="82"/>
      <c r="JJ79" s="82"/>
      <c r="JK79" s="82"/>
      <c r="JL79" s="82"/>
      <c r="JM79" s="82"/>
      <c r="JN79" s="82"/>
      <c r="JO79" s="82"/>
      <c r="JP79" s="82"/>
      <c r="JQ79" s="82"/>
      <c r="JR79" s="82"/>
      <c r="JS79" s="82"/>
      <c r="JT79" s="82"/>
      <c r="JU79" s="82"/>
      <c r="JV79" s="82"/>
      <c r="JW79" s="82"/>
      <c r="JX79" s="82"/>
      <c r="JY79" s="82"/>
      <c r="JZ79" s="82"/>
      <c r="KA79" s="82"/>
      <c r="KB79" s="82"/>
      <c r="KC79" s="82"/>
      <c r="KD79" s="82"/>
      <c r="KE79" s="82"/>
      <c r="KF79" s="82"/>
      <c r="KG79" s="82"/>
      <c r="KH79" s="82"/>
      <c r="KI79" s="82"/>
      <c r="KJ79" s="82"/>
      <c r="KK79" s="82"/>
      <c r="KL79" s="82"/>
      <c r="KM79" s="82"/>
      <c r="KN79" s="82"/>
      <c r="KO79" s="82"/>
      <c r="KP79" s="82"/>
      <c r="KQ79" s="82"/>
      <c r="KR79" s="82"/>
      <c r="KS79" s="82"/>
      <c r="KT79" s="82"/>
      <c r="KU79" s="82"/>
      <c r="KV79" s="82"/>
      <c r="KW79" s="82"/>
      <c r="KX79" s="82"/>
      <c r="KY79" s="82"/>
      <c r="KZ79" s="82"/>
      <c r="LA79" s="82"/>
      <c r="LB79" s="82"/>
      <c r="LC79" s="82"/>
      <c r="LD79" s="82"/>
      <c r="LE79" s="82"/>
      <c r="LF79" s="82"/>
      <c r="LG79" s="82"/>
      <c r="LH79" s="82"/>
      <c r="LI79" s="82"/>
      <c r="LJ79" s="82"/>
      <c r="LK79" s="82"/>
      <c r="LL79" s="82"/>
      <c r="LM79" s="82"/>
      <c r="LN79" s="82"/>
      <c r="LO79" s="82"/>
      <c r="LP79" s="82"/>
      <c r="LQ79" s="82"/>
      <c r="LR79" s="82"/>
      <c r="LS79" s="82"/>
      <c r="LT79" s="82"/>
      <c r="LU79" s="82"/>
      <c r="LV79" s="82"/>
      <c r="LW79" s="82"/>
      <c r="LX79" s="82"/>
      <c r="LY79" s="82"/>
      <c r="LZ79" s="82"/>
      <c r="MA79" s="82"/>
      <c r="MB79" s="82"/>
      <c r="MC79" s="82"/>
      <c r="MD79" s="82"/>
      <c r="ME79" s="82"/>
      <c r="MF79" s="82"/>
      <c r="MG79" s="82"/>
      <c r="MH79" s="82"/>
      <c r="MI79" s="82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2"/>
      <c r="MW79" s="82"/>
      <c r="MX79" s="82"/>
      <c r="MY79" s="82"/>
      <c r="MZ79" s="82"/>
      <c r="NA79" s="82"/>
      <c r="NB79" s="82"/>
      <c r="NC79" s="82"/>
      <c r="ND79" s="82"/>
      <c r="NE79" s="82"/>
      <c r="NF79" s="82"/>
      <c r="NG79" s="82"/>
      <c r="NH79" s="82"/>
      <c r="NI79" s="82"/>
      <c r="NJ79" s="82"/>
      <c r="NK79" s="82"/>
      <c r="NL79" s="82"/>
      <c r="NM79" s="82"/>
      <c r="NN79" s="82"/>
      <c r="NO79" s="82"/>
      <c r="NP79" s="82"/>
      <c r="NQ79" s="82"/>
      <c r="NR79" s="82"/>
      <c r="NS79" s="82"/>
      <c r="NT79" s="82"/>
      <c r="NU79" s="82"/>
      <c r="NV79" s="82"/>
      <c r="NW79" s="82"/>
      <c r="NX79" s="82"/>
      <c r="NY79" s="82"/>
      <c r="NZ79" s="82"/>
      <c r="OA79" s="82"/>
      <c r="OB79" s="82"/>
      <c r="OC79" s="82"/>
      <c r="OD79" s="82"/>
      <c r="OE79" s="82"/>
      <c r="OF79" s="82"/>
      <c r="OG79" s="82"/>
      <c r="OH79" s="82"/>
      <c r="OI79" s="82"/>
      <c r="OJ79" s="82"/>
      <c r="OK79" s="82"/>
      <c r="OL79" s="82"/>
      <c r="OM79" s="82"/>
      <c r="ON79" s="82"/>
      <c r="OO79" s="82"/>
      <c r="OP79" s="82"/>
      <c r="OQ79" s="82"/>
      <c r="OR79" s="82"/>
      <c r="OS79" s="82"/>
      <c r="OT79" s="82"/>
      <c r="OU79" s="82"/>
      <c r="OV79" s="82"/>
      <c r="OW79" s="82"/>
      <c r="OX79" s="82"/>
      <c r="OY79" s="82"/>
      <c r="OZ79" s="82"/>
      <c r="PA79" s="82"/>
      <c r="PB79" s="82"/>
      <c r="PC79" s="82"/>
      <c r="PD79" s="82"/>
      <c r="PE79" s="82"/>
      <c r="PF79" s="82"/>
      <c r="PG79" s="82"/>
      <c r="PH79" s="82"/>
      <c r="PI79" s="82"/>
      <c r="PJ79" s="82"/>
      <c r="PK79" s="82"/>
      <c r="PL79" s="82"/>
      <c r="PM79" s="82"/>
      <c r="PN79" s="82"/>
      <c r="PO79" s="82"/>
      <c r="PP79" s="82"/>
      <c r="PQ79" s="82"/>
      <c r="PR79" s="82"/>
      <c r="PS79" s="82"/>
      <c r="PT79" s="82"/>
      <c r="PU79" s="82"/>
      <c r="PV79" s="82"/>
      <c r="PW79" s="82"/>
      <c r="PX79" s="82"/>
      <c r="PY79" s="82"/>
      <c r="PZ79" s="82"/>
      <c r="QA79" s="82"/>
      <c r="QB79" s="82"/>
      <c r="QC79" s="82"/>
      <c r="QD79" s="82"/>
      <c r="QE79" s="82"/>
      <c r="QF79" s="82"/>
      <c r="QG79" s="82"/>
      <c r="QH79" s="82"/>
      <c r="QI79" s="82"/>
      <c r="QJ79" s="82"/>
      <c r="QK79" s="82"/>
      <c r="QL79" s="82"/>
      <c r="QM79" s="82"/>
      <c r="QN79" s="82"/>
      <c r="QO79" s="82"/>
      <c r="QP79" s="82"/>
      <c r="QQ79" s="82"/>
      <c r="QR79" s="82"/>
      <c r="QS79" s="82"/>
      <c r="QT79" s="82"/>
      <c r="QU79" s="82"/>
      <c r="QV79" s="82"/>
      <c r="QW79" s="82"/>
      <c r="QX79" s="82"/>
      <c r="QY79" s="82"/>
      <c r="QZ79" s="82"/>
      <c r="RA79" s="82"/>
      <c r="RB79" s="82"/>
      <c r="RC79" s="82"/>
      <c r="RD79" s="82"/>
      <c r="RE79" s="82"/>
      <c r="RF79" s="82"/>
      <c r="RG79" s="82"/>
      <c r="RH79" s="82"/>
      <c r="RI79" s="82"/>
      <c r="RJ79" s="82"/>
      <c r="RK79" s="82"/>
      <c r="RL79" s="82"/>
      <c r="RM79" s="82"/>
      <c r="RN79" s="82"/>
      <c r="RO79" s="82"/>
      <c r="RP79" s="82"/>
      <c r="RQ79" s="82"/>
      <c r="RR79" s="82"/>
      <c r="RS79" s="82"/>
      <c r="RT79" s="82"/>
      <c r="RU79" s="82"/>
      <c r="RV79" s="82"/>
      <c r="RW79" s="82"/>
      <c r="RX79" s="82"/>
      <c r="RY79" s="82"/>
      <c r="RZ79" s="82"/>
      <c r="SA79" s="82"/>
      <c r="SB79" s="82"/>
      <c r="SC79" s="82"/>
      <c r="SD79" s="82"/>
      <c r="SE79" s="82"/>
      <c r="SF79" s="82"/>
      <c r="SG79" s="82"/>
      <c r="SH79" s="82"/>
      <c r="SI79" s="82"/>
      <c r="SJ79" s="82"/>
      <c r="SK79" s="82"/>
      <c r="SL79" s="82"/>
      <c r="SM79" s="82"/>
      <c r="SN79" s="82"/>
      <c r="SO79" s="82"/>
      <c r="SP79" s="82"/>
      <c r="SQ79" s="82"/>
      <c r="SR79" s="82"/>
      <c r="SS79" s="82"/>
      <c r="ST79" s="82"/>
      <c r="SU79" s="82"/>
      <c r="SV79" s="82"/>
      <c r="SW79" s="82"/>
      <c r="SX79" s="82"/>
      <c r="SY79" s="82"/>
      <c r="SZ79" s="82"/>
      <c r="TA79" s="82"/>
      <c r="TB79" s="82"/>
      <c r="TC79" s="82"/>
      <c r="TD79" s="82"/>
      <c r="TE79" s="82"/>
      <c r="TF79" s="82"/>
      <c r="TG79" s="82"/>
      <c r="TH79" s="82"/>
      <c r="TI79" s="82"/>
      <c r="TJ79" s="82"/>
      <c r="TK79" s="82"/>
      <c r="TL79" s="82"/>
      <c r="TM79" s="82"/>
      <c r="TN79" s="82"/>
      <c r="TO79" s="82"/>
      <c r="TP79" s="82"/>
      <c r="TQ79" s="82"/>
      <c r="TR79" s="82"/>
      <c r="TS79" s="82"/>
      <c r="TT79" s="82"/>
      <c r="TU79" s="82"/>
      <c r="TV79" s="82"/>
      <c r="TW79" s="82"/>
      <c r="TX79" s="82"/>
      <c r="TY79" s="82"/>
      <c r="TZ79" s="82"/>
      <c r="UA79" s="82"/>
      <c r="UB79" s="82"/>
      <c r="UC79" s="82"/>
      <c r="UD79" s="82"/>
      <c r="UE79" s="82"/>
      <c r="UF79" s="82"/>
      <c r="UG79" s="82"/>
      <c r="UH79" s="82"/>
      <c r="UI79" s="82"/>
      <c r="UJ79" s="82"/>
      <c r="UK79" s="82"/>
      <c r="UL79" s="82"/>
      <c r="UM79" s="82"/>
      <c r="UN79" s="82"/>
      <c r="UO79" s="82"/>
      <c r="UP79" s="82"/>
      <c r="UQ79" s="82"/>
      <c r="UR79" s="82"/>
      <c r="US79" s="82"/>
      <c r="UT79" s="82"/>
      <c r="UU79" s="82"/>
      <c r="UV79" s="82"/>
      <c r="UW79" s="82"/>
      <c r="UX79" s="82"/>
      <c r="UY79" s="82"/>
      <c r="UZ79" s="82"/>
      <c r="VA79" s="82"/>
      <c r="VB79" s="82"/>
      <c r="VC79" s="82"/>
      <c r="VD79" s="82"/>
      <c r="VE79" s="82"/>
      <c r="VF79" s="82"/>
      <c r="VG79" s="82"/>
      <c r="VH79" s="82"/>
      <c r="VI79" s="82"/>
      <c r="VJ79" s="82"/>
      <c r="VK79" s="82"/>
      <c r="VL79" s="82"/>
      <c r="VM79" s="82"/>
      <c r="VN79" s="82"/>
      <c r="VO79" s="82"/>
      <c r="VP79" s="82"/>
      <c r="VQ79" s="82"/>
      <c r="VR79" s="82"/>
      <c r="VS79" s="82"/>
      <c r="VT79" s="82"/>
      <c r="VU79" s="82"/>
      <c r="VV79" s="82"/>
      <c r="VW79" s="82"/>
      <c r="VX79" s="82"/>
      <c r="VY79" s="82"/>
      <c r="VZ79" s="82"/>
      <c r="WA79" s="82"/>
      <c r="WB79" s="82"/>
      <c r="WC79" s="82"/>
      <c r="WD79" s="82"/>
      <c r="WE79" s="82"/>
      <c r="WF79" s="82"/>
      <c r="WG79" s="82"/>
      <c r="WH79" s="82"/>
      <c r="WI79" s="82"/>
      <c r="WJ79" s="82"/>
      <c r="WK79" s="82"/>
      <c r="WL79" s="82"/>
      <c r="WM79" s="82"/>
      <c r="WN79" s="82"/>
      <c r="WO79" s="82"/>
      <c r="WP79" s="82"/>
      <c r="WQ79" s="82"/>
      <c r="WR79" s="82"/>
      <c r="WS79" s="82"/>
      <c r="WT79" s="82"/>
      <c r="WU79" s="82"/>
      <c r="WV79" s="82"/>
      <c r="WW79" s="82"/>
      <c r="WX79" s="82"/>
      <c r="WY79" s="82"/>
      <c r="WZ79" s="82"/>
      <c r="XA79" s="82"/>
      <c r="XB79" s="82"/>
      <c r="XC79" s="82"/>
      <c r="XD79" s="82"/>
      <c r="XE79" s="82"/>
      <c r="XF79" s="82"/>
      <c r="XG79" s="82"/>
      <c r="XH79" s="82"/>
      <c r="XI79" s="82"/>
      <c r="XJ79" s="82"/>
      <c r="XK79" s="82"/>
      <c r="XL79" s="82"/>
      <c r="XM79" s="82"/>
      <c r="XN79" s="82"/>
      <c r="XO79" s="82"/>
      <c r="XP79" s="82"/>
      <c r="XQ79" s="82"/>
      <c r="XR79" s="82"/>
      <c r="XS79" s="82"/>
      <c r="XT79" s="82"/>
      <c r="XU79" s="82"/>
      <c r="XV79" s="82"/>
      <c r="XW79" s="82"/>
      <c r="XX79" s="82"/>
      <c r="XY79" s="82"/>
      <c r="XZ79" s="82"/>
      <c r="YA79" s="82"/>
      <c r="YB79" s="82"/>
      <c r="YC79" s="82"/>
      <c r="YD79" s="82"/>
      <c r="YE79" s="82"/>
      <c r="YF79" s="82"/>
      <c r="YG79" s="82"/>
      <c r="YH79" s="82"/>
      <c r="YI79" s="82"/>
      <c r="YJ79" s="82"/>
      <c r="YK79" s="82"/>
      <c r="YL79" s="82"/>
      <c r="YM79" s="82"/>
      <c r="YN79" s="82"/>
      <c r="YO79" s="82"/>
      <c r="YP79" s="82"/>
      <c r="YQ79" s="82"/>
      <c r="YR79" s="82"/>
      <c r="YS79" s="82"/>
      <c r="YT79" s="82"/>
      <c r="YU79" s="82"/>
      <c r="YV79" s="82"/>
      <c r="YW79" s="82"/>
      <c r="YX79" s="82"/>
      <c r="YY79" s="82"/>
      <c r="YZ79" s="82"/>
      <c r="ZA79" s="82"/>
      <c r="ZB79" s="82"/>
      <c r="ZC79" s="82"/>
      <c r="ZD79" s="82"/>
      <c r="ZE79" s="82"/>
      <c r="ZF79" s="82"/>
      <c r="ZG79" s="82"/>
      <c r="ZH79" s="82"/>
      <c r="ZI79" s="82"/>
      <c r="ZJ79" s="82"/>
      <c r="ZK79" s="82"/>
      <c r="ZL79" s="82"/>
      <c r="ZM79" s="82"/>
      <c r="ZN79" s="82"/>
      <c r="ZO79" s="82"/>
      <c r="ZP79" s="82"/>
      <c r="ZQ79" s="82"/>
      <c r="ZR79" s="82"/>
      <c r="ZS79" s="82"/>
      <c r="ZT79" s="82"/>
      <c r="ZU79" s="82"/>
      <c r="ZV79" s="82"/>
      <c r="ZW79" s="82"/>
      <c r="ZX79" s="82"/>
      <c r="ZY79" s="82"/>
      <c r="ZZ79" s="82"/>
      <c r="AAA79" s="82"/>
      <c r="AAB79" s="82"/>
      <c r="AAC79" s="82"/>
      <c r="AAD79" s="82"/>
      <c r="AAE79" s="82"/>
      <c r="AAF79" s="82"/>
      <c r="AAG79" s="82"/>
      <c r="AAH79" s="82"/>
      <c r="AAI79" s="82"/>
      <c r="AAJ79" s="82"/>
      <c r="AAK79" s="82"/>
      <c r="AAL79" s="82"/>
      <c r="AAM79" s="82"/>
      <c r="AAN79" s="82"/>
      <c r="AAO79" s="82"/>
      <c r="AAP79" s="82"/>
      <c r="AAQ79" s="82"/>
      <c r="AAR79" s="82"/>
      <c r="AAS79" s="82"/>
      <c r="AAT79" s="82"/>
      <c r="AAU79" s="82"/>
      <c r="AAV79" s="82"/>
      <c r="AAW79" s="82"/>
      <c r="AAX79" s="82"/>
      <c r="AAY79" s="82"/>
      <c r="AAZ79" s="82"/>
      <c r="ABA79" s="82"/>
      <c r="ABB79" s="82"/>
      <c r="ABC79" s="82"/>
      <c r="ABD79" s="82"/>
      <c r="ABE79" s="82"/>
      <c r="ABF79" s="82"/>
      <c r="ABG79" s="82"/>
      <c r="ABH79" s="82"/>
      <c r="ABI79" s="82"/>
      <c r="ABJ79" s="82"/>
      <c r="ABK79" s="82"/>
      <c r="ABL79" s="82"/>
      <c r="ABM79" s="82"/>
      <c r="ABN79" s="82"/>
      <c r="ABO79" s="82"/>
      <c r="ABP79" s="82"/>
      <c r="ABQ79" s="82"/>
      <c r="ABR79" s="82"/>
      <c r="ABS79" s="82"/>
      <c r="ABT79" s="82"/>
      <c r="ABU79" s="82"/>
      <c r="ABV79" s="82"/>
      <c r="ABW79" s="82"/>
      <c r="ABX79" s="82"/>
      <c r="ABY79" s="82"/>
      <c r="ABZ79" s="82"/>
      <c r="ACA79" s="82"/>
      <c r="ACB79" s="82"/>
      <c r="ACC79" s="82"/>
      <c r="ACD79" s="82"/>
      <c r="ACE79" s="82"/>
      <c r="ACF79" s="82"/>
      <c r="ACG79" s="82"/>
      <c r="ACH79" s="82"/>
      <c r="ACI79" s="82"/>
      <c r="ACJ79" s="82"/>
      <c r="ACK79" s="82"/>
      <c r="ACL79" s="82"/>
      <c r="ACM79" s="82"/>
      <c r="ACN79" s="82"/>
      <c r="ACO79" s="82"/>
      <c r="ACP79" s="82"/>
      <c r="ACQ79" s="82"/>
      <c r="ACR79" s="82"/>
      <c r="ACS79" s="82"/>
      <c r="ACT79" s="82"/>
      <c r="ACU79" s="82"/>
      <c r="ACV79" s="82"/>
      <c r="ACW79" s="82"/>
      <c r="ACX79" s="82"/>
      <c r="ACY79" s="82"/>
      <c r="ACZ79" s="82"/>
      <c r="ADA79" s="82"/>
      <c r="ADB79" s="82"/>
      <c r="ADC79" s="82"/>
      <c r="ADD79" s="82"/>
      <c r="ADE79" s="82"/>
      <c r="ADF79" s="82"/>
      <c r="ADG79" s="82"/>
      <c r="ADH79" s="82"/>
      <c r="ADI79" s="82"/>
      <c r="ADJ79" s="82"/>
      <c r="ADK79" s="82"/>
      <c r="ADL79" s="82"/>
      <c r="ADM79" s="82"/>
      <c r="ADN79" s="82"/>
      <c r="ADO79" s="82"/>
      <c r="ADP79" s="82"/>
      <c r="ADQ79" s="82"/>
      <c r="ADR79" s="82"/>
      <c r="ADS79" s="82"/>
      <c r="ADT79" s="82"/>
      <c r="ADU79" s="82"/>
      <c r="ADV79" s="82"/>
      <c r="ADW79" s="82"/>
      <c r="ADX79" s="82"/>
      <c r="ADY79" s="82"/>
      <c r="ADZ79" s="82"/>
      <c r="AEA79" s="82"/>
      <c r="AEB79" s="82"/>
      <c r="AEC79" s="82"/>
      <c r="AED79" s="82"/>
      <c r="AEE79" s="82"/>
      <c r="AEF79" s="82"/>
      <c r="AEG79" s="82"/>
      <c r="AEH79" s="82"/>
      <c r="AEI79" s="82"/>
      <c r="AEJ79" s="82"/>
      <c r="AEK79" s="82"/>
      <c r="AEL79" s="82"/>
      <c r="AEM79" s="82"/>
      <c r="AEN79" s="82"/>
      <c r="AEO79" s="82"/>
      <c r="AEP79" s="82"/>
      <c r="AEQ79" s="82"/>
      <c r="AER79" s="82"/>
      <c r="AES79" s="82"/>
      <c r="AET79" s="82"/>
      <c r="AEU79" s="82"/>
      <c r="AEV79" s="82"/>
      <c r="AEW79" s="82"/>
      <c r="AEX79" s="82"/>
      <c r="AEY79" s="82"/>
      <c r="AEZ79" s="82"/>
      <c r="AFA79" s="82"/>
      <c r="AFB79" s="82"/>
      <c r="AFC79" s="82"/>
      <c r="AFD79" s="82"/>
      <c r="AFE79" s="82"/>
      <c r="AFF79" s="82"/>
      <c r="AFG79" s="82"/>
      <c r="AFH79" s="82"/>
      <c r="AFI79" s="82"/>
      <c r="AFJ79" s="82"/>
      <c r="AFK79" s="82"/>
      <c r="AFL79" s="82"/>
      <c r="AFM79" s="82"/>
      <c r="AFN79" s="82"/>
      <c r="AFO79" s="82"/>
      <c r="AFP79" s="82"/>
      <c r="AFQ79" s="82"/>
      <c r="AFR79" s="82"/>
      <c r="AFS79" s="82"/>
      <c r="AFT79" s="82"/>
      <c r="AFU79" s="82"/>
      <c r="AFV79" s="82"/>
      <c r="AFW79" s="82"/>
      <c r="AFX79" s="82"/>
      <c r="AFY79" s="82"/>
      <c r="AFZ79" s="82"/>
      <c r="AGA79" s="82"/>
      <c r="AGB79" s="82"/>
      <c r="AGC79" s="82"/>
      <c r="AGD79" s="82"/>
      <c r="AGE79" s="82"/>
      <c r="AGF79" s="82"/>
      <c r="AGG79" s="82"/>
      <c r="AGH79" s="82"/>
      <c r="AGI79" s="82"/>
      <c r="AGJ79" s="82"/>
      <c r="AGK79" s="82"/>
      <c r="AGL79" s="82"/>
      <c r="AGM79" s="82"/>
      <c r="AGN79" s="82"/>
      <c r="AGO79" s="82"/>
      <c r="AGP79" s="82"/>
      <c r="AGQ79" s="82"/>
      <c r="AGR79" s="82"/>
      <c r="AGS79" s="82"/>
      <c r="AGT79" s="82"/>
      <c r="AGU79" s="82"/>
      <c r="AGV79" s="82"/>
      <c r="AGW79" s="82"/>
      <c r="AGX79" s="82"/>
      <c r="AGY79" s="82"/>
      <c r="AGZ79" s="82"/>
      <c r="AHA79" s="82"/>
      <c r="AHB79" s="82"/>
      <c r="AHC79" s="82"/>
      <c r="AHD79" s="82"/>
      <c r="AHE79" s="82"/>
      <c r="AHF79" s="82"/>
      <c r="AHG79" s="82"/>
      <c r="AHH79" s="82"/>
      <c r="AHI79" s="82"/>
      <c r="AHJ79" s="82"/>
      <c r="AHK79" s="82"/>
      <c r="AHL79" s="82"/>
      <c r="AHM79" s="82"/>
      <c r="AHN79" s="82"/>
      <c r="AHO79" s="82"/>
      <c r="AHP79" s="82"/>
      <c r="AHQ79" s="82"/>
      <c r="AHR79" s="82"/>
      <c r="AHS79" s="82"/>
      <c r="AHT79" s="82"/>
      <c r="AHU79" s="82"/>
      <c r="AHV79" s="82"/>
      <c r="AHW79" s="82"/>
      <c r="AHX79" s="82"/>
      <c r="AHY79" s="82"/>
      <c r="AHZ79" s="82"/>
      <c r="AIA79" s="82"/>
      <c r="AIB79" s="82"/>
      <c r="AIC79" s="82"/>
      <c r="AID79" s="82"/>
      <c r="AIE79" s="82"/>
      <c r="AIF79" s="82"/>
      <c r="AIG79" s="82"/>
      <c r="AIH79" s="82"/>
      <c r="AII79" s="82"/>
      <c r="AIJ79" s="82"/>
      <c r="AIK79" s="82"/>
      <c r="AIL79" s="82"/>
      <c r="AIM79" s="82"/>
      <c r="AIN79" s="82"/>
      <c r="AIO79" s="82"/>
      <c r="AIP79" s="82"/>
      <c r="AIQ79" s="82"/>
      <c r="AIR79" s="82"/>
      <c r="AIS79" s="82"/>
      <c r="AIT79" s="82"/>
      <c r="AIU79" s="82"/>
      <c r="AIV79" s="82"/>
      <c r="AIW79" s="82"/>
      <c r="AIX79" s="82"/>
      <c r="AIY79" s="82"/>
      <c r="AIZ79" s="82"/>
      <c r="AJA79" s="82"/>
      <c r="AJB79" s="82"/>
      <c r="AJC79" s="82"/>
      <c r="AJD79" s="82"/>
      <c r="AJE79" s="82"/>
      <c r="AJF79" s="82"/>
      <c r="AJG79" s="82"/>
      <c r="AJH79" s="82"/>
      <c r="AJI79" s="82"/>
      <c r="AJJ79" s="82"/>
      <c r="AJK79" s="82"/>
      <c r="AJL79" s="82"/>
      <c r="AJM79" s="82"/>
      <c r="AJN79" s="82"/>
      <c r="AJO79" s="82"/>
      <c r="AJP79" s="82"/>
      <c r="AJQ79" s="82"/>
      <c r="AJR79" s="82"/>
      <c r="AJS79" s="82"/>
      <c r="AJT79" s="82"/>
      <c r="AJU79" s="82"/>
      <c r="AJV79" s="82"/>
      <c r="AJW79" s="82"/>
      <c r="AJX79" s="82"/>
      <c r="AJY79" s="82"/>
      <c r="AJZ79" s="82"/>
      <c r="AKA79" s="82"/>
      <c r="AKB79" s="82"/>
      <c r="AKC79" s="82"/>
      <c r="AKD79" s="82"/>
      <c r="AKE79" s="82"/>
      <c r="AKF79" s="82"/>
      <c r="AKG79" s="82"/>
      <c r="AKH79" s="82"/>
      <c r="AKI79" s="82"/>
      <c r="AKJ79" s="82"/>
      <c r="AKK79" s="82"/>
      <c r="AKL79" s="82"/>
      <c r="AKM79" s="82"/>
      <c r="AKN79" s="82"/>
      <c r="AKO79" s="82"/>
      <c r="AKP79" s="82"/>
      <c r="AKQ79" s="82"/>
      <c r="AKR79" s="82"/>
      <c r="AKS79" s="82"/>
      <c r="AKT79" s="82"/>
      <c r="AKU79" s="82"/>
      <c r="AKV79" s="82"/>
      <c r="AKW79" s="82"/>
      <c r="AKX79" s="82"/>
      <c r="AKY79" s="82"/>
      <c r="AKZ79" s="82"/>
      <c r="ALA79" s="82"/>
      <c r="ALB79" s="82"/>
      <c r="ALC79" s="82"/>
      <c r="ALD79" s="82"/>
      <c r="ALE79" s="82"/>
      <c r="ALF79" s="82"/>
      <c r="ALG79" s="82"/>
      <c r="ALH79" s="82"/>
      <c r="ALI79" s="82"/>
      <c r="ALJ79" s="82"/>
      <c r="ALK79" s="82"/>
      <c r="ALL79" s="82"/>
      <c r="ALM79" s="82"/>
      <c r="ALN79" s="82"/>
      <c r="ALO79" s="82"/>
      <c r="ALP79" s="82"/>
      <c r="ALQ79" s="82"/>
      <c r="ALR79" s="82"/>
      <c r="ALS79" s="82"/>
      <c r="ALT79" s="82"/>
      <c r="ALU79" s="82"/>
      <c r="ALV79" s="82"/>
      <c r="ALW79" s="82"/>
      <c r="ALX79" s="82"/>
      <c r="ALY79" s="82"/>
      <c r="ALZ79" s="82"/>
      <c r="AMA79" s="82"/>
      <c r="AMB79" s="82"/>
      <c r="AMC79" s="82"/>
      <c r="AMD79" s="82"/>
      <c r="AME79" s="82"/>
      <c r="AMF79" s="82"/>
      <c r="AMG79" s="82"/>
      <c r="AMH79" s="82"/>
      <c r="AMI79" s="82"/>
      <c r="AMJ79" s="82"/>
      <c r="AMK79" s="82"/>
    </row>
    <row r="80" spans="1:102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74"/>
      <c r="K80" s="74"/>
      <c r="L80" s="74"/>
      <c r="M80" s="74"/>
      <c r="N80" s="74"/>
      <c r="O80" s="74"/>
      <c r="P80" s="74"/>
      <c r="Q80" s="74"/>
    </row>
    <row r="81" spans="1:17" x14ac:dyDescent="0.3">
      <c r="A81" s="255" t="s">
        <v>785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</row>
    <row r="82" spans="1:17" ht="16.5" customHeight="1" x14ac:dyDescent="0.3">
      <c r="A82" s="256" t="s">
        <v>51</v>
      </c>
      <c r="B82" s="256"/>
      <c r="C82" s="256"/>
      <c r="D82" s="256" t="s">
        <v>214</v>
      </c>
      <c r="E82" s="261" t="s">
        <v>26</v>
      </c>
      <c r="F82" s="261"/>
      <c r="G82" s="261"/>
      <c r="H82" s="256" t="s">
        <v>52</v>
      </c>
      <c r="I82" s="67"/>
      <c r="J82" s="262" t="s">
        <v>53</v>
      </c>
      <c r="K82" s="262"/>
      <c r="L82" s="262"/>
      <c r="M82" s="262"/>
      <c r="N82" s="74"/>
      <c r="O82" s="262" t="s">
        <v>54</v>
      </c>
      <c r="P82" s="262"/>
      <c r="Q82" s="262"/>
    </row>
    <row r="83" spans="1:17" x14ac:dyDescent="0.3">
      <c r="A83" s="257"/>
      <c r="B83" s="258"/>
      <c r="C83" s="259"/>
      <c r="D83" s="260"/>
      <c r="E83" s="90" t="s">
        <v>30</v>
      </c>
      <c r="F83" s="90" t="s">
        <v>31</v>
      </c>
      <c r="G83" s="90" t="s">
        <v>32</v>
      </c>
      <c r="H83" s="260"/>
      <c r="I83" s="67"/>
      <c r="J83" s="91" t="s">
        <v>30</v>
      </c>
      <c r="K83" s="91" t="s">
        <v>31</v>
      </c>
      <c r="L83" s="91" t="s">
        <v>32</v>
      </c>
      <c r="M83" s="91" t="s">
        <v>55</v>
      </c>
      <c r="N83" s="74"/>
      <c r="O83" s="91" t="s">
        <v>30</v>
      </c>
      <c r="P83" s="91" t="s">
        <v>31</v>
      </c>
      <c r="Q83" s="91" t="s">
        <v>32</v>
      </c>
    </row>
    <row r="84" spans="1:17" x14ac:dyDescent="0.3">
      <c r="A84" s="251" t="s">
        <v>1</v>
      </c>
      <c r="B84" s="251"/>
      <c r="C84" s="251"/>
      <c r="D84" s="77">
        <f>G84/12</f>
        <v>1.8916666666666666</v>
      </c>
      <c r="E84" s="80">
        <v>6.6</v>
      </c>
      <c r="F84" s="80">
        <v>2.6</v>
      </c>
      <c r="G84" s="80">
        <v>22.7</v>
      </c>
      <c r="H84" s="80">
        <v>150.5</v>
      </c>
      <c r="I84" s="79"/>
      <c r="J84" s="86">
        <v>7.0000000000000007E-2</v>
      </c>
      <c r="K84" s="86">
        <v>0.04</v>
      </c>
      <c r="L84" s="86">
        <v>0.09</v>
      </c>
      <c r="M84" s="86">
        <v>0.08</v>
      </c>
      <c r="N84" s="87"/>
      <c r="O84" s="91">
        <v>0.18</v>
      </c>
      <c r="P84" s="91">
        <v>0.16</v>
      </c>
      <c r="Q84" s="91">
        <v>0.6</v>
      </c>
    </row>
    <row r="85" spans="1:17" x14ac:dyDescent="0.3">
      <c r="A85" s="251" t="s">
        <v>2</v>
      </c>
      <c r="B85" s="251"/>
      <c r="C85" s="251"/>
      <c r="D85" s="77">
        <f t="shared" ref="D85:D104" si="3">G85/12</f>
        <v>1.8916666666666666</v>
      </c>
      <c r="E85" s="80">
        <v>6.6</v>
      </c>
      <c r="F85" s="80">
        <v>2.6</v>
      </c>
      <c r="G85" s="80">
        <v>22.7</v>
      </c>
      <c r="H85" s="80">
        <v>150.5</v>
      </c>
      <c r="I85" s="79"/>
      <c r="J85" s="86">
        <v>7.0000000000000007E-2</v>
      </c>
      <c r="K85" s="86">
        <v>0.04</v>
      </c>
      <c r="L85" s="86">
        <v>0.09</v>
      </c>
      <c r="M85" s="86">
        <v>0.08</v>
      </c>
      <c r="N85" s="87"/>
      <c r="O85" s="91">
        <v>0.18</v>
      </c>
      <c r="P85" s="91">
        <v>0.16</v>
      </c>
      <c r="Q85" s="91">
        <v>0.6</v>
      </c>
    </row>
    <row r="86" spans="1:17" x14ac:dyDescent="0.3">
      <c r="A86" s="251" t="s">
        <v>3</v>
      </c>
      <c r="B86" s="251"/>
      <c r="C86" s="251"/>
      <c r="D86" s="77">
        <f t="shared" si="3"/>
        <v>1.8916666666666666</v>
      </c>
      <c r="E86" s="80">
        <v>6.6</v>
      </c>
      <c r="F86" s="80">
        <v>2.6</v>
      </c>
      <c r="G86" s="80">
        <v>22.7</v>
      </c>
      <c r="H86" s="80">
        <v>150.5</v>
      </c>
      <c r="I86" s="79"/>
      <c r="J86" s="86">
        <v>7.0000000000000007E-2</v>
      </c>
      <c r="K86" s="86">
        <v>0.04</v>
      </c>
      <c r="L86" s="86">
        <v>0.09</v>
      </c>
      <c r="M86" s="86">
        <v>0.08</v>
      </c>
      <c r="N86" s="87"/>
      <c r="O86" s="91">
        <v>0.18</v>
      </c>
      <c r="P86" s="91">
        <v>0.16</v>
      </c>
      <c r="Q86" s="91">
        <v>0.6</v>
      </c>
    </row>
    <row r="87" spans="1:17" x14ac:dyDescent="0.3">
      <c r="A87" s="251" t="s">
        <v>4</v>
      </c>
      <c r="B87" s="251"/>
      <c r="C87" s="251"/>
      <c r="D87" s="77">
        <f t="shared" si="3"/>
        <v>1.8916666666666666</v>
      </c>
      <c r="E87" s="80">
        <v>6.6</v>
      </c>
      <c r="F87" s="80">
        <v>2.6</v>
      </c>
      <c r="G87" s="80">
        <v>22.7</v>
      </c>
      <c r="H87" s="80">
        <v>150.5</v>
      </c>
      <c r="I87" s="79"/>
      <c r="J87" s="86">
        <v>7.0000000000000007E-2</v>
      </c>
      <c r="K87" s="86">
        <v>0.04</v>
      </c>
      <c r="L87" s="86">
        <v>0.09</v>
      </c>
      <c r="M87" s="86">
        <v>0.08</v>
      </c>
      <c r="N87" s="87"/>
      <c r="O87" s="91">
        <v>0.18</v>
      </c>
      <c r="P87" s="91">
        <v>0.16</v>
      </c>
      <c r="Q87" s="91">
        <v>0.6</v>
      </c>
    </row>
    <row r="88" spans="1:17" x14ac:dyDescent="0.3">
      <c r="A88" s="251" t="s">
        <v>5</v>
      </c>
      <c r="B88" s="251"/>
      <c r="C88" s="251"/>
      <c r="D88" s="77">
        <f t="shared" si="3"/>
        <v>1.8916666666666666</v>
      </c>
      <c r="E88" s="80">
        <v>6.6</v>
      </c>
      <c r="F88" s="80">
        <v>2.6</v>
      </c>
      <c r="G88" s="80">
        <v>22.7</v>
      </c>
      <c r="H88" s="80">
        <v>150.5</v>
      </c>
      <c r="I88" s="79"/>
      <c r="J88" s="86">
        <v>7.0000000000000007E-2</v>
      </c>
      <c r="K88" s="86">
        <v>0.04</v>
      </c>
      <c r="L88" s="86">
        <v>0.09</v>
      </c>
      <c r="M88" s="86">
        <v>0.08</v>
      </c>
      <c r="N88" s="87"/>
      <c r="O88" s="91">
        <v>0.18</v>
      </c>
      <c r="P88" s="91">
        <v>0.16</v>
      </c>
      <c r="Q88" s="91">
        <v>0.6</v>
      </c>
    </row>
    <row r="89" spans="1:17" x14ac:dyDescent="0.3">
      <c r="A89" s="251" t="s">
        <v>6</v>
      </c>
      <c r="B89" s="251"/>
      <c r="C89" s="251"/>
      <c r="D89" s="77">
        <f t="shared" si="3"/>
        <v>1.8916666666666666</v>
      </c>
      <c r="E89" s="80">
        <v>6.6</v>
      </c>
      <c r="F89" s="80">
        <v>2.6</v>
      </c>
      <c r="G89" s="80">
        <v>22.7</v>
      </c>
      <c r="H89" s="80">
        <v>150.5</v>
      </c>
      <c r="I89" s="79"/>
      <c r="J89" s="86">
        <v>7.0000000000000007E-2</v>
      </c>
      <c r="K89" s="86">
        <v>0.04</v>
      </c>
      <c r="L89" s="86">
        <v>0.09</v>
      </c>
      <c r="M89" s="86">
        <v>0.08</v>
      </c>
      <c r="N89" s="87"/>
      <c r="O89" s="91">
        <v>0.18</v>
      </c>
      <c r="P89" s="91">
        <v>0.16</v>
      </c>
      <c r="Q89" s="91">
        <v>0.6</v>
      </c>
    </row>
    <row r="90" spans="1:17" x14ac:dyDescent="0.3">
      <c r="A90" s="251" t="s">
        <v>7</v>
      </c>
      <c r="B90" s="251"/>
      <c r="C90" s="251"/>
      <c r="D90" s="77">
        <f t="shared" si="3"/>
        <v>1.8916666666666666</v>
      </c>
      <c r="E90" s="80">
        <v>6.6</v>
      </c>
      <c r="F90" s="80">
        <v>2.6</v>
      </c>
      <c r="G90" s="80">
        <v>22.7</v>
      </c>
      <c r="H90" s="80">
        <v>150.5</v>
      </c>
      <c r="I90" s="79"/>
      <c r="J90" s="86">
        <v>7.0000000000000007E-2</v>
      </c>
      <c r="K90" s="86">
        <v>0.04</v>
      </c>
      <c r="L90" s="86">
        <v>0.09</v>
      </c>
      <c r="M90" s="86">
        <v>0.08</v>
      </c>
      <c r="N90" s="87"/>
      <c r="O90" s="91">
        <v>0.18</v>
      </c>
      <c r="P90" s="91">
        <v>0.16</v>
      </c>
      <c r="Q90" s="91">
        <v>0.6</v>
      </c>
    </row>
    <row r="91" spans="1:17" x14ac:dyDescent="0.3">
      <c r="A91" s="251" t="s">
        <v>8</v>
      </c>
      <c r="B91" s="251"/>
      <c r="C91" s="251"/>
      <c r="D91" s="77">
        <f t="shared" si="3"/>
        <v>1.8916666666666666</v>
      </c>
      <c r="E91" s="80">
        <v>6.6</v>
      </c>
      <c r="F91" s="80">
        <v>2.6</v>
      </c>
      <c r="G91" s="80">
        <v>22.7</v>
      </c>
      <c r="H91" s="80">
        <v>150.5</v>
      </c>
      <c r="I91" s="79"/>
      <c r="J91" s="86">
        <v>7.0000000000000007E-2</v>
      </c>
      <c r="K91" s="86">
        <v>0.04</v>
      </c>
      <c r="L91" s="86">
        <v>0.09</v>
      </c>
      <c r="M91" s="86">
        <v>0.08</v>
      </c>
      <c r="N91" s="87"/>
      <c r="O91" s="91">
        <v>0.18</v>
      </c>
      <c r="P91" s="91">
        <v>0.16</v>
      </c>
      <c r="Q91" s="91">
        <v>0.6</v>
      </c>
    </row>
    <row r="92" spans="1:17" x14ac:dyDescent="0.3">
      <c r="A92" s="251" t="s">
        <v>9</v>
      </c>
      <c r="B92" s="251"/>
      <c r="C92" s="251"/>
      <c r="D92" s="77">
        <f t="shared" si="3"/>
        <v>1.8916666666666666</v>
      </c>
      <c r="E92" s="80">
        <v>6.6</v>
      </c>
      <c r="F92" s="80">
        <v>2.6</v>
      </c>
      <c r="G92" s="80">
        <v>22.7</v>
      </c>
      <c r="H92" s="80">
        <v>150.5</v>
      </c>
      <c r="I92" s="79"/>
      <c r="J92" s="86">
        <v>7.0000000000000007E-2</v>
      </c>
      <c r="K92" s="86">
        <v>0.04</v>
      </c>
      <c r="L92" s="86">
        <v>0.09</v>
      </c>
      <c r="M92" s="86">
        <v>0.08</v>
      </c>
      <c r="N92" s="87"/>
      <c r="O92" s="91">
        <v>0.18</v>
      </c>
      <c r="P92" s="91">
        <v>0.16</v>
      </c>
      <c r="Q92" s="91">
        <v>0.6</v>
      </c>
    </row>
    <row r="93" spans="1:17" x14ac:dyDescent="0.3">
      <c r="A93" s="251" t="s">
        <v>10</v>
      </c>
      <c r="B93" s="251"/>
      <c r="C93" s="251"/>
      <c r="D93" s="77">
        <f t="shared" si="3"/>
        <v>1.8916666666666666</v>
      </c>
      <c r="E93" s="80">
        <v>6.6</v>
      </c>
      <c r="F93" s="80">
        <v>2.6</v>
      </c>
      <c r="G93" s="80">
        <v>22.7</v>
      </c>
      <c r="H93" s="80">
        <v>150.5</v>
      </c>
      <c r="I93" s="79"/>
      <c r="J93" s="86">
        <v>7.0000000000000007E-2</v>
      </c>
      <c r="K93" s="86">
        <v>0.04</v>
      </c>
      <c r="L93" s="86">
        <v>0.09</v>
      </c>
      <c r="M93" s="86">
        <v>0.08</v>
      </c>
      <c r="N93" s="87"/>
      <c r="O93" s="91">
        <v>0.18</v>
      </c>
      <c r="P93" s="91">
        <v>0.16</v>
      </c>
      <c r="Q93" s="91">
        <v>0.6</v>
      </c>
    </row>
    <row r="94" spans="1:17" x14ac:dyDescent="0.3">
      <c r="A94" s="251" t="s">
        <v>555</v>
      </c>
      <c r="B94" s="251"/>
      <c r="C94" s="251"/>
      <c r="D94" s="77">
        <f t="shared" si="3"/>
        <v>1.8916666666666666</v>
      </c>
      <c r="E94" s="80">
        <v>6.6</v>
      </c>
      <c r="F94" s="80">
        <v>2.6</v>
      </c>
      <c r="G94" s="80">
        <v>22.7</v>
      </c>
      <c r="H94" s="80">
        <v>150.5</v>
      </c>
      <c r="I94" s="79"/>
      <c r="J94" s="86">
        <v>7.0000000000000007E-2</v>
      </c>
      <c r="K94" s="86">
        <v>0.04</v>
      </c>
      <c r="L94" s="86">
        <v>0.09</v>
      </c>
      <c r="M94" s="86">
        <v>0.08</v>
      </c>
      <c r="N94" s="87"/>
      <c r="O94" s="91">
        <v>0.18</v>
      </c>
      <c r="P94" s="91">
        <v>0.16</v>
      </c>
      <c r="Q94" s="91">
        <v>0.6</v>
      </c>
    </row>
    <row r="95" spans="1:17" x14ac:dyDescent="0.3">
      <c r="A95" s="251" t="s">
        <v>556</v>
      </c>
      <c r="B95" s="251"/>
      <c r="C95" s="251"/>
      <c r="D95" s="77">
        <f t="shared" si="3"/>
        <v>1.8916666666666666</v>
      </c>
      <c r="E95" s="80">
        <v>6.6</v>
      </c>
      <c r="F95" s="80">
        <v>2.6</v>
      </c>
      <c r="G95" s="80">
        <v>22.7</v>
      </c>
      <c r="H95" s="80">
        <v>150.5</v>
      </c>
      <c r="I95" s="79"/>
      <c r="J95" s="86">
        <v>7.0000000000000007E-2</v>
      </c>
      <c r="K95" s="86">
        <v>0.04</v>
      </c>
      <c r="L95" s="86">
        <v>0.09</v>
      </c>
      <c r="M95" s="86">
        <v>0.08</v>
      </c>
      <c r="N95" s="87"/>
      <c r="O95" s="91">
        <v>0.18</v>
      </c>
      <c r="P95" s="91">
        <v>0.16</v>
      </c>
      <c r="Q95" s="91">
        <v>0.6</v>
      </c>
    </row>
    <row r="96" spans="1:17" x14ac:dyDescent="0.3">
      <c r="A96" s="251" t="s">
        <v>557</v>
      </c>
      <c r="B96" s="251"/>
      <c r="C96" s="251"/>
      <c r="D96" s="77">
        <f t="shared" si="3"/>
        <v>1.8916666666666666</v>
      </c>
      <c r="E96" s="80">
        <v>6.6</v>
      </c>
      <c r="F96" s="80">
        <v>2.6</v>
      </c>
      <c r="G96" s="80">
        <v>22.7</v>
      </c>
      <c r="H96" s="80">
        <v>150.5</v>
      </c>
      <c r="I96" s="79"/>
      <c r="J96" s="86">
        <v>7.0000000000000007E-2</v>
      </c>
      <c r="K96" s="86">
        <v>0.04</v>
      </c>
      <c r="L96" s="86">
        <v>0.09</v>
      </c>
      <c r="M96" s="86">
        <v>0.08</v>
      </c>
      <c r="N96" s="87"/>
      <c r="O96" s="91">
        <v>0.18</v>
      </c>
      <c r="P96" s="91">
        <v>0.16</v>
      </c>
      <c r="Q96" s="91">
        <v>0.6</v>
      </c>
    </row>
    <row r="97" spans="1:1025" x14ac:dyDescent="0.3">
      <c r="A97" s="251" t="s">
        <v>558</v>
      </c>
      <c r="B97" s="251"/>
      <c r="C97" s="251"/>
      <c r="D97" s="77">
        <f t="shared" si="3"/>
        <v>1.8916666666666666</v>
      </c>
      <c r="E97" s="80">
        <v>6.6</v>
      </c>
      <c r="F97" s="80">
        <v>2.6</v>
      </c>
      <c r="G97" s="80">
        <v>22.7</v>
      </c>
      <c r="H97" s="80">
        <v>150.5</v>
      </c>
      <c r="I97" s="79"/>
      <c r="J97" s="86">
        <v>7.0000000000000007E-2</v>
      </c>
      <c r="K97" s="86">
        <v>0.04</v>
      </c>
      <c r="L97" s="86">
        <v>0.09</v>
      </c>
      <c r="M97" s="86">
        <v>0.08</v>
      </c>
      <c r="N97" s="87"/>
      <c r="O97" s="91">
        <v>0.18</v>
      </c>
      <c r="P97" s="91">
        <v>0.16</v>
      </c>
      <c r="Q97" s="91">
        <v>0.6</v>
      </c>
    </row>
    <row r="98" spans="1:1025" x14ac:dyDescent="0.3">
      <c r="A98" s="251" t="s">
        <v>559</v>
      </c>
      <c r="B98" s="251"/>
      <c r="C98" s="251"/>
      <c r="D98" s="77">
        <f t="shared" si="3"/>
        <v>1.8916666666666666</v>
      </c>
      <c r="E98" s="80">
        <v>6.6</v>
      </c>
      <c r="F98" s="80">
        <v>2.6</v>
      </c>
      <c r="G98" s="80">
        <v>22.7</v>
      </c>
      <c r="H98" s="80">
        <v>150.5</v>
      </c>
      <c r="I98" s="79"/>
      <c r="J98" s="86">
        <v>7.0000000000000007E-2</v>
      </c>
      <c r="K98" s="86">
        <v>0.04</v>
      </c>
      <c r="L98" s="86">
        <v>0.09</v>
      </c>
      <c r="M98" s="86">
        <v>0.08</v>
      </c>
      <c r="N98" s="87"/>
      <c r="O98" s="91">
        <v>0.18</v>
      </c>
      <c r="P98" s="91">
        <v>0.16</v>
      </c>
      <c r="Q98" s="91">
        <v>0.6</v>
      </c>
    </row>
    <row r="99" spans="1:1025" x14ac:dyDescent="0.3">
      <c r="A99" s="251" t="s">
        <v>560</v>
      </c>
      <c r="B99" s="251"/>
      <c r="C99" s="251"/>
      <c r="D99" s="77">
        <f t="shared" si="3"/>
        <v>1.8916666666666666</v>
      </c>
      <c r="E99" s="80">
        <v>6.6</v>
      </c>
      <c r="F99" s="80">
        <v>2.6</v>
      </c>
      <c r="G99" s="80">
        <v>22.7</v>
      </c>
      <c r="H99" s="80">
        <v>150.5</v>
      </c>
      <c r="I99" s="79"/>
      <c r="J99" s="86">
        <v>7.0000000000000007E-2</v>
      </c>
      <c r="K99" s="86">
        <v>0.04</v>
      </c>
      <c r="L99" s="86">
        <v>0.09</v>
      </c>
      <c r="M99" s="86">
        <v>0.08</v>
      </c>
      <c r="N99" s="87"/>
      <c r="O99" s="91">
        <v>0.18</v>
      </c>
      <c r="P99" s="91">
        <v>0.16</v>
      </c>
      <c r="Q99" s="91">
        <v>0.6</v>
      </c>
    </row>
    <row r="100" spans="1:1025" x14ac:dyDescent="0.3">
      <c r="A100" s="251" t="s">
        <v>561</v>
      </c>
      <c r="B100" s="251"/>
      <c r="C100" s="251"/>
      <c r="D100" s="77">
        <f t="shared" si="3"/>
        <v>1.8916666666666666</v>
      </c>
      <c r="E100" s="80">
        <v>6.6</v>
      </c>
      <c r="F100" s="80">
        <v>2.6</v>
      </c>
      <c r="G100" s="80">
        <v>22.7</v>
      </c>
      <c r="H100" s="80">
        <v>150.5</v>
      </c>
      <c r="I100" s="79"/>
      <c r="J100" s="86">
        <v>7.0000000000000007E-2</v>
      </c>
      <c r="K100" s="86">
        <v>0.04</v>
      </c>
      <c r="L100" s="86">
        <v>0.09</v>
      </c>
      <c r="M100" s="86">
        <v>0.08</v>
      </c>
      <c r="N100" s="87"/>
      <c r="O100" s="91">
        <v>0.18</v>
      </c>
      <c r="P100" s="91">
        <v>0.16</v>
      </c>
      <c r="Q100" s="91">
        <v>0.6</v>
      </c>
    </row>
    <row r="101" spans="1:1025" x14ac:dyDescent="0.3">
      <c r="A101" s="251" t="s">
        <v>562</v>
      </c>
      <c r="B101" s="251"/>
      <c r="C101" s="251"/>
      <c r="D101" s="77">
        <f t="shared" si="3"/>
        <v>1.8916666666666666</v>
      </c>
      <c r="E101" s="80">
        <v>6.6</v>
      </c>
      <c r="F101" s="80">
        <v>2.6</v>
      </c>
      <c r="G101" s="80">
        <v>22.7</v>
      </c>
      <c r="H101" s="80">
        <v>150.5</v>
      </c>
      <c r="I101" s="79"/>
      <c r="J101" s="86">
        <v>7.0000000000000007E-2</v>
      </c>
      <c r="K101" s="86">
        <v>0.04</v>
      </c>
      <c r="L101" s="86">
        <v>0.09</v>
      </c>
      <c r="M101" s="86">
        <v>0.08</v>
      </c>
      <c r="N101" s="87"/>
      <c r="O101" s="91">
        <v>0.18</v>
      </c>
      <c r="P101" s="91">
        <v>0.16</v>
      </c>
      <c r="Q101" s="91">
        <v>0.6</v>
      </c>
    </row>
    <row r="102" spans="1:1025" x14ac:dyDescent="0.3">
      <c r="A102" s="251" t="s">
        <v>563</v>
      </c>
      <c r="B102" s="251"/>
      <c r="C102" s="251"/>
      <c r="D102" s="77">
        <f t="shared" si="3"/>
        <v>1.8916666666666666</v>
      </c>
      <c r="E102" s="80">
        <v>6.6</v>
      </c>
      <c r="F102" s="80">
        <v>2.6</v>
      </c>
      <c r="G102" s="80">
        <v>22.7</v>
      </c>
      <c r="H102" s="80">
        <v>150.5</v>
      </c>
      <c r="I102" s="79"/>
      <c r="J102" s="86">
        <v>7.0000000000000007E-2</v>
      </c>
      <c r="K102" s="86">
        <v>0.04</v>
      </c>
      <c r="L102" s="86">
        <v>0.09</v>
      </c>
      <c r="M102" s="86">
        <v>0.08</v>
      </c>
      <c r="N102" s="87"/>
      <c r="O102" s="91">
        <v>0.18</v>
      </c>
      <c r="P102" s="91">
        <v>0.16</v>
      </c>
      <c r="Q102" s="91">
        <v>0.6</v>
      </c>
    </row>
    <row r="103" spans="1:1025" x14ac:dyDescent="0.3">
      <c r="A103" s="251" t="s">
        <v>564</v>
      </c>
      <c r="B103" s="251"/>
      <c r="C103" s="251"/>
      <c r="D103" s="77">
        <f t="shared" si="3"/>
        <v>1.8916666666666666</v>
      </c>
      <c r="E103" s="80">
        <v>6.6</v>
      </c>
      <c r="F103" s="80">
        <v>2.6</v>
      </c>
      <c r="G103" s="80">
        <v>22.7</v>
      </c>
      <c r="H103" s="80">
        <v>150.5</v>
      </c>
      <c r="I103" s="79"/>
      <c r="J103" s="86">
        <v>7.0000000000000007E-2</v>
      </c>
      <c r="K103" s="86">
        <v>0.04</v>
      </c>
      <c r="L103" s="86">
        <v>0.09</v>
      </c>
      <c r="M103" s="86">
        <v>0.08</v>
      </c>
      <c r="N103" s="87"/>
      <c r="O103" s="91">
        <v>0.18</v>
      </c>
      <c r="P103" s="91">
        <v>0.16</v>
      </c>
      <c r="Q103" s="91">
        <v>0.6</v>
      </c>
    </row>
    <row r="104" spans="1:1025" x14ac:dyDescent="0.3">
      <c r="A104" s="251" t="s">
        <v>56</v>
      </c>
      <c r="B104" s="251"/>
      <c r="C104" s="251"/>
      <c r="D104" s="77">
        <f t="shared" si="3"/>
        <v>1.8916666666666666</v>
      </c>
      <c r="E104" s="80">
        <v>6.6</v>
      </c>
      <c r="F104" s="80">
        <v>2.6</v>
      </c>
      <c r="G104" s="80">
        <v>22.7</v>
      </c>
      <c r="H104" s="80">
        <v>150.5</v>
      </c>
      <c r="I104" s="79"/>
      <c r="J104" s="86">
        <v>7.0000000000000007E-2</v>
      </c>
      <c r="K104" s="86">
        <v>0.04</v>
      </c>
      <c r="L104" s="86">
        <v>0.09</v>
      </c>
      <c r="M104" s="86">
        <v>0.08</v>
      </c>
      <c r="N104" s="87"/>
      <c r="O104" s="91">
        <v>0.18</v>
      </c>
      <c r="P104" s="91">
        <v>0.16</v>
      </c>
      <c r="Q104" s="91">
        <v>0.6</v>
      </c>
    </row>
    <row r="106" spans="1:1025" x14ac:dyDescent="0.3">
      <c r="A106" s="255" t="s">
        <v>671</v>
      </c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</row>
    <row r="107" spans="1:1025" ht="16.5" customHeight="1" x14ac:dyDescent="0.3">
      <c r="A107" s="256" t="s">
        <v>51</v>
      </c>
      <c r="B107" s="256"/>
      <c r="C107" s="256"/>
      <c r="D107" s="256" t="s">
        <v>214</v>
      </c>
      <c r="E107" s="261" t="s">
        <v>26</v>
      </c>
      <c r="F107" s="261"/>
      <c r="G107" s="261"/>
      <c r="H107" s="256" t="s">
        <v>52</v>
      </c>
      <c r="I107" s="67"/>
      <c r="J107" s="262" t="s">
        <v>53</v>
      </c>
      <c r="K107" s="262"/>
      <c r="L107" s="262"/>
      <c r="M107" s="262"/>
      <c r="N107" s="74"/>
      <c r="O107" s="262" t="s">
        <v>54</v>
      </c>
      <c r="P107" s="262"/>
      <c r="Q107" s="262"/>
      <c r="AMD107" s="67"/>
      <c r="AME107" s="67"/>
      <c r="AMF107" s="67"/>
      <c r="AMG107" s="67"/>
      <c r="AMH107" s="67"/>
      <c r="AMI107" s="67"/>
      <c r="AMJ107" s="67"/>
      <c r="AMK107" s="67"/>
    </row>
    <row r="108" spans="1:1025" x14ac:dyDescent="0.3">
      <c r="A108" s="257"/>
      <c r="B108" s="258"/>
      <c r="C108" s="259"/>
      <c r="D108" s="260"/>
      <c r="E108" s="90" t="s">
        <v>30</v>
      </c>
      <c r="F108" s="90" t="s">
        <v>31</v>
      </c>
      <c r="G108" s="90" t="s">
        <v>32</v>
      </c>
      <c r="H108" s="260"/>
      <c r="I108" s="67"/>
      <c r="J108" s="91" t="s">
        <v>30</v>
      </c>
      <c r="K108" s="91" t="s">
        <v>31</v>
      </c>
      <c r="L108" s="91" t="s">
        <v>32</v>
      </c>
      <c r="M108" s="91" t="s">
        <v>55</v>
      </c>
      <c r="N108" s="74"/>
      <c r="O108" s="91" t="s">
        <v>30</v>
      </c>
      <c r="P108" s="91" t="s">
        <v>31</v>
      </c>
      <c r="Q108" s="91" t="s">
        <v>32</v>
      </c>
      <c r="AMD108" s="67"/>
      <c r="AME108" s="67"/>
      <c r="AMF108" s="67"/>
      <c r="AMG108" s="67"/>
      <c r="AMH108" s="67"/>
      <c r="AMI108" s="67"/>
      <c r="AMJ108" s="67"/>
      <c r="AMK108" s="67"/>
    </row>
    <row r="109" spans="1:1025" x14ac:dyDescent="0.3">
      <c r="A109" s="251" t="s">
        <v>1</v>
      </c>
      <c r="B109" s="251"/>
      <c r="C109" s="251"/>
      <c r="D109" s="77">
        <f>G109/12</f>
        <v>6.354166666666667</v>
      </c>
      <c r="E109" s="84">
        <f>E9+E34</f>
        <v>21.860000000000003</v>
      </c>
      <c r="F109" s="84">
        <f t="shared" ref="F109:H109" si="4">F9+F34</f>
        <v>20.37</v>
      </c>
      <c r="G109" s="84">
        <f t="shared" si="4"/>
        <v>76.25</v>
      </c>
      <c r="H109" s="84">
        <f t="shared" si="4"/>
        <v>584.52</v>
      </c>
      <c r="I109" s="67"/>
      <c r="J109" s="91">
        <f>E109/$E$4</f>
        <v>0.21860000000000002</v>
      </c>
      <c r="K109" s="91">
        <f>F109/$F$4</f>
        <v>0.30402985074626865</v>
      </c>
      <c r="L109" s="91">
        <f>G109/$G$4</f>
        <v>0.30499999999999999</v>
      </c>
      <c r="M109" s="91">
        <f>H109/$H$4</f>
        <v>0.29225999999999996</v>
      </c>
      <c r="N109" s="74"/>
      <c r="O109" s="91">
        <f>E109*4.1/H109</f>
        <v>0.15333264901115445</v>
      </c>
      <c r="P109" s="91">
        <f>F109*9.17/H109</f>
        <v>0.31956631081913367</v>
      </c>
      <c r="Q109" s="91">
        <f>G109*4.03/H109</f>
        <v>0.52570912885786636</v>
      </c>
      <c r="AMD109" s="67"/>
      <c r="AME109" s="67"/>
      <c r="AMF109" s="67"/>
      <c r="AMG109" s="67"/>
      <c r="AMH109" s="67"/>
      <c r="AMI109" s="67"/>
      <c r="AMJ109" s="67"/>
      <c r="AMK109" s="67"/>
    </row>
    <row r="110" spans="1:1025" x14ac:dyDescent="0.3">
      <c r="A110" s="251" t="s">
        <v>2</v>
      </c>
      <c r="B110" s="251"/>
      <c r="C110" s="251"/>
      <c r="D110" s="77">
        <f t="shared" ref="D110:D129" si="5">G110/12</f>
        <v>5.649166666666666</v>
      </c>
      <c r="E110" s="84">
        <f t="shared" ref="E110:H125" si="6">E10+E35</f>
        <v>38.29</v>
      </c>
      <c r="F110" s="84">
        <f t="shared" si="6"/>
        <v>16.920000000000002</v>
      </c>
      <c r="G110" s="84">
        <f t="shared" si="6"/>
        <v>67.789999999999992</v>
      </c>
      <c r="H110" s="84">
        <f t="shared" si="6"/>
        <v>589.75</v>
      </c>
      <c r="I110" s="67"/>
      <c r="J110" s="91">
        <f t="shared" ref="J110:J129" si="7">E110/$E$4</f>
        <v>0.38290000000000002</v>
      </c>
      <c r="K110" s="91">
        <f t="shared" ref="K110:K129" si="8">F110/$F$4</f>
        <v>0.25253731343283586</v>
      </c>
      <c r="L110" s="91">
        <f t="shared" ref="L110:L129" si="9">G110/$G$4</f>
        <v>0.27115999999999996</v>
      </c>
      <c r="M110" s="91">
        <f t="shared" ref="M110:M129" si="10">H110/$H$4</f>
        <v>0.294875</v>
      </c>
      <c r="N110" s="74"/>
      <c r="O110" s="91">
        <f t="shared" ref="O110:O129" si="11">E110*4.1/H110</f>
        <v>0.26619584569732935</v>
      </c>
      <c r="P110" s="91">
        <f t="shared" ref="P110:P129" si="12">F110*9.17/H110</f>
        <v>0.26308842729970328</v>
      </c>
      <c r="Q110" s="91">
        <f t="shared" ref="Q110:Q129" si="13">G110*4.03/H110</f>
        <v>0.46323645612547687</v>
      </c>
      <c r="AMD110" s="67"/>
      <c r="AME110" s="67"/>
      <c r="AMF110" s="67"/>
      <c r="AMG110" s="67"/>
      <c r="AMH110" s="67"/>
      <c r="AMI110" s="67"/>
      <c r="AMJ110" s="67"/>
      <c r="AMK110" s="67"/>
    </row>
    <row r="111" spans="1:1025" x14ac:dyDescent="0.3">
      <c r="A111" s="251" t="s">
        <v>3</v>
      </c>
      <c r="B111" s="251"/>
      <c r="C111" s="251"/>
      <c r="D111" s="77">
        <f t="shared" si="5"/>
        <v>5.6258333333333326</v>
      </c>
      <c r="E111" s="84">
        <f t="shared" si="6"/>
        <v>25.400000000000002</v>
      </c>
      <c r="F111" s="84">
        <f t="shared" si="6"/>
        <v>19.46</v>
      </c>
      <c r="G111" s="84">
        <f t="shared" si="6"/>
        <v>67.509999999999991</v>
      </c>
      <c r="H111" s="84">
        <f t="shared" si="6"/>
        <v>555.04999999999995</v>
      </c>
      <c r="I111" s="67"/>
      <c r="J111" s="91">
        <f t="shared" si="7"/>
        <v>0.254</v>
      </c>
      <c r="K111" s="91">
        <f t="shared" si="8"/>
        <v>0.29044776119402987</v>
      </c>
      <c r="L111" s="91">
        <f t="shared" si="9"/>
        <v>0.27003999999999995</v>
      </c>
      <c r="M111" s="91">
        <f t="shared" si="10"/>
        <v>0.27752499999999997</v>
      </c>
      <c r="N111" s="74"/>
      <c r="O111" s="91">
        <f t="shared" si="11"/>
        <v>0.18762273669038826</v>
      </c>
      <c r="P111" s="91">
        <f t="shared" si="12"/>
        <v>0.32149932438519058</v>
      </c>
      <c r="Q111" s="91">
        <f t="shared" si="13"/>
        <v>0.49016358886586792</v>
      </c>
      <c r="AMD111" s="67"/>
      <c r="AME111" s="67"/>
      <c r="AMF111" s="67"/>
      <c r="AMG111" s="67"/>
      <c r="AMH111" s="67"/>
      <c r="AMI111" s="67"/>
      <c r="AMJ111" s="67"/>
      <c r="AMK111" s="67"/>
    </row>
    <row r="112" spans="1:1025" x14ac:dyDescent="0.3">
      <c r="A112" s="251" t="s">
        <v>4</v>
      </c>
      <c r="B112" s="251"/>
      <c r="C112" s="251"/>
      <c r="D112" s="77">
        <f t="shared" si="5"/>
        <v>6.9141666666666666</v>
      </c>
      <c r="E112" s="84">
        <f t="shared" si="6"/>
        <v>22.32</v>
      </c>
      <c r="F112" s="84">
        <f t="shared" si="6"/>
        <v>19.329999999999998</v>
      </c>
      <c r="G112" s="84">
        <f t="shared" si="6"/>
        <v>82.97</v>
      </c>
      <c r="H112" s="84">
        <f t="shared" si="6"/>
        <v>604.06000000000006</v>
      </c>
      <c r="I112" s="67"/>
      <c r="J112" s="91">
        <f t="shared" si="7"/>
        <v>0.22320000000000001</v>
      </c>
      <c r="K112" s="91">
        <f t="shared" si="8"/>
        <v>0.28850746268656713</v>
      </c>
      <c r="L112" s="91">
        <f t="shared" si="9"/>
        <v>0.33188000000000001</v>
      </c>
      <c r="M112" s="91">
        <f t="shared" si="10"/>
        <v>0.30203000000000002</v>
      </c>
      <c r="N112" s="74"/>
      <c r="O112" s="91">
        <f t="shared" si="11"/>
        <v>0.15149488461411115</v>
      </c>
      <c r="P112" s="91">
        <f t="shared" si="12"/>
        <v>0.29344121444889576</v>
      </c>
      <c r="Q112" s="91">
        <f t="shared" si="13"/>
        <v>0.55353623812204078</v>
      </c>
      <c r="AMD112" s="67"/>
      <c r="AME112" s="67"/>
      <c r="AMF112" s="67"/>
      <c r="AMG112" s="67"/>
      <c r="AMH112" s="67"/>
      <c r="AMI112" s="67"/>
      <c r="AMJ112" s="67"/>
      <c r="AMK112" s="67"/>
    </row>
    <row r="113" spans="1:1025" x14ac:dyDescent="0.3">
      <c r="A113" s="251" t="s">
        <v>5</v>
      </c>
      <c r="B113" s="251"/>
      <c r="C113" s="251"/>
      <c r="D113" s="77">
        <f t="shared" si="5"/>
        <v>6.4091666666666667</v>
      </c>
      <c r="E113" s="84">
        <f t="shared" si="6"/>
        <v>31.82</v>
      </c>
      <c r="F113" s="84">
        <f t="shared" si="6"/>
        <v>19.170000000000002</v>
      </c>
      <c r="G113" s="84">
        <f t="shared" si="6"/>
        <v>76.91</v>
      </c>
      <c r="H113" s="84">
        <f t="shared" si="6"/>
        <v>590.45000000000005</v>
      </c>
      <c r="I113" s="67"/>
      <c r="J113" s="91">
        <f t="shared" si="7"/>
        <v>0.31819999999999998</v>
      </c>
      <c r="K113" s="91">
        <f t="shared" si="8"/>
        <v>0.28611940298507466</v>
      </c>
      <c r="L113" s="91">
        <f t="shared" si="9"/>
        <v>0.30763999999999997</v>
      </c>
      <c r="M113" s="91">
        <f t="shared" si="10"/>
        <v>0.29522500000000002</v>
      </c>
      <c r="N113" s="74"/>
      <c r="O113" s="91">
        <f t="shared" si="11"/>
        <v>0.22095351003471925</v>
      </c>
      <c r="P113" s="91">
        <f t="shared" si="12"/>
        <v>0.29772021339656196</v>
      </c>
      <c r="Q113" s="91">
        <f t="shared" si="13"/>
        <v>0.52493403336438305</v>
      </c>
      <c r="AMD113" s="67"/>
      <c r="AME113" s="67"/>
      <c r="AMF113" s="67"/>
      <c r="AMG113" s="67"/>
      <c r="AMH113" s="67"/>
      <c r="AMI113" s="67"/>
      <c r="AMJ113" s="67"/>
      <c r="AMK113" s="67"/>
    </row>
    <row r="114" spans="1:1025" x14ac:dyDescent="0.3">
      <c r="A114" s="251" t="s">
        <v>6</v>
      </c>
      <c r="B114" s="251"/>
      <c r="C114" s="251"/>
      <c r="D114" s="77">
        <f t="shared" si="5"/>
        <v>6.5725000000000007</v>
      </c>
      <c r="E114" s="84">
        <f t="shared" si="6"/>
        <v>21.91</v>
      </c>
      <c r="F114" s="84">
        <f t="shared" si="6"/>
        <v>20.440000000000001</v>
      </c>
      <c r="G114" s="84">
        <f t="shared" si="6"/>
        <v>78.87</v>
      </c>
      <c r="H114" s="84">
        <f t="shared" si="6"/>
        <v>595.44000000000005</v>
      </c>
      <c r="I114" s="67"/>
      <c r="J114" s="91">
        <f t="shared" si="7"/>
        <v>0.21909999999999999</v>
      </c>
      <c r="K114" s="91">
        <f t="shared" si="8"/>
        <v>0.30507462686567166</v>
      </c>
      <c r="L114" s="91">
        <f t="shared" si="9"/>
        <v>0.31548000000000004</v>
      </c>
      <c r="M114" s="91">
        <f t="shared" si="10"/>
        <v>0.29772000000000004</v>
      </c>
      <c r="N114" s="74"/>
      <c r="O114" s="91">
        <f t="shared" si="11"/>
        <v>0.15086490662367322</v>
      </c>
      <c r="P114" s="91">
        <f t="shared" si="12"/>
        <v>0.31478368937256485</v>
      </c>
      <c r="Q114" s="91">
        <f t="shared" si="13"/>
        <v>0.53380038291011689</v>
      </c>
      <c r="AMD114" s="67"/>
      <c r="AME114" s="67"/>
      <c r="AMF114" s="67"/>
      <c r="AMG114" s="67"/>
      <c r="AMH114" s="67"/>
      <c r="AMI114" s="67"/>
      <c r="AMJ114" s="67"/>
      <c r="AMK114" s="67"/>
    </row>
    <row r="115" spans="1:1025" x14ac:dyDescent="0.3">
      <c r="A115" s="251" t="s">
        <v>7</v>
      </c>
      <c r="B115" s="251"/>
      <c r="C115" s="251"/>
      <c r="D115" s="77">
        <f t="shared" si="5"/>
        <v>5.770833333333333</v>
      </c>
      <c r="E115" s="84">
        <f t="shared" si="6"/>
        <v>36.14</v>
      </c>
      <c r="F115" s="84">
        <f t="shared" si="6"/>
        <v>17.93</v>
      </c>
      <c r="G115" s="84">
        <f t="shared" si="6"/>
        <v>69.25</v>
      </c>
      <c r="H115" s="84">
        <f t="shared" si="6"/>
        <v>595.79</v>
      </c>
      <c r="I115" s="67"/>
      <c r="J115" s="91">
        <f t="shared" si="7"/>
        <v>0.3614</v>
      </c>
      <c r="K115" s="91">
        <f t="shared" si="8"/>
        <v>0.26761194029850743</v>
      </c>
      <c r="L115" s="91">
        <f t="shared" si="9"/>
        <v>0.27700000000000002</v>
      </c>
      <c r="M115" s="91">
        <f t="shared" si="10"/>
        <v>0.29789499999999997</v>
      </c>
      <c r="N115" s="74"/>
      <c r="O115" s="91">
        <f t="shared" si="11"/>
        <v>0.24870172376172811</v>
      </c>
      <c r="P115" s="91">
        <f t="shared" si="12"/>
        <v>0.27596653183168568</v>
      </c>
      <c r="Q115" s="91">
        <f t="shared" si="13"/>
        <v>0.46841588479162133</v>
      </c>
      <c r="AMD115" s="67"/>
      <c r="AME115" s="67"/>
      <c r="AMF115" s="67"/>
      <c r="AMG115" s="67"/>
      <c r="AMH115" s="67"/>
      <c r="AMI115" s="67"/>
      <c r="AMJ115" s="67"/>
      <c r="AMK115" s="67"/>
    </row>
    <row r="116" spans="1:1025" x14ac:dyDescent="0.3">
      <c r="A116" s="251" t="s">
        <v>8</v>
      </c>
      <c r="B116" s="251"/>
      <c r="C116" s="251"/>
      <c r="D116" s="77">
        <f t="shared" si="5"/>
        <v>7.2591666666666681</v>
      </c>
      <c r="E116" s="84">
        <f t="shared" si="6"/>
        <v>27.71</v>
      </c>
      <c r="F116" s="84">
        <f t="shared" si="6"/>
        <v>19.200000000000003</v>
      </c>
      <c r="G116" s="84">
        <f t="shared" si="6"/>
        <v>87.110000000000014</v>
      </c>
      <c r="H116" s="84">
        <f t="shared" si="6"/>
        <v>640.69000000000005</v>
      </c>
      <c r="I116" s="67"/>
      <c r="J116" s="91">
        <f t="shared" si="7"/>
        <v>0.27710000000000001</v>
      </c>
      <c r="K116" s="91">
        <f t="shared" si="8"/>
        <v>0.28656716417910449</v>
      </c>
      <c r="L116" s="91">
        <f t="shared" si="9"/>
        <v>0.34844000000000003</v>
      </c>
      <c r="M116" s="91">
        <f t="shared" si="10"/>
        <v>0.32034500000000005</v>
      </c>
      <c r="N116" s="74"/>
      <c r="O116" s="91">
        <f t="shared" si="11"/>
        <v>0.17732600789773523</v>
      </c>
      <c r="P116" s="91">
        <f t="shared" si="12"/>
        <v>0.27480372723157848</v>
      </c>
      <c r="Q116" s="91">
        <f t="shared" si="13"/>
        <v>0.54793004417112812</v>
      </c>
      <c r="AMD116" s="67"/>
      <c r="AME116" s="67"/>
      <c r="AMF116" s="67"/>
      <c r="AMG116" s="67"/>
      <c r="AMH116" s="67"/>
      <c r="AMI116" s="67"/>
      <c r="AMJ116" s="67"/>
      <c r="AMK116" s="67"/>
    </row>
    <row r="117" spans="1:1025" x14ac:dyDescent="0.3">
      <c r="A117" s="251" t="s">
        <v>9</v>
      </c>
      <c r="B117" s="251"/>
      <c r="C117" s="251"/>
      <c r="D117" s="77">
        <f t="shared" si="5"/>
        <v>6.3441666666666663</v>
      </c>
      <c r="E117" s="84">
        <f t="shared" si="6"/>
        <v>22.520000000000003</v>
      </c>
      <c r="F117" s="84">
        <f t="shared" si="6"/>
        <v>19.27</v>
      </c>
      <c r="G117" s="84">
        <f t="shared" si="6"/>
        <v>76.13</v>
      </c>
      <c r="H117" s="84">
        <f t="shared" si="6"/>
        <v>576.65</v>
      </c>
      <c r="I117" s="67"/>
      <c r="J117" s="91">
        <f t="shared" si="7"/>
        <v>0.22520000000000004</v>
      </c>
      <c r="K117" s="91">
        <f t="shared" si="8"/>
        <v>0.28761194029850745</v>
      </c>
      <c r="L117" s="91">
        <f t="shared" si="9"/>
        <v>0.30451999999999996</v>
      </c>
      <c r="M117" s="91">
        <f t="shared" si="10"/>
        <v>0.288325</v>
      </c>
      <c r="N117" s="74"/>
      <c r="O117" s="91">
        <f t="shared" si="11"/>
        <v>0.16011792248330878</v>
      </c>
      <c r="P117" s="91">
        <f t="shared" si="12"/>
        <v>0.30643527269574261</v>
      </c>
      <c r="Q117" s="91">
        <f t="shared" si="13"/>
        <v>0.53204526142374053</v>
      </c>
      <c r="AMD117" s="67"/>
      <c r="AME117" s="67"/>
      <c r="AMF117" s="67"/>
      <c r="AMG117" s="67"/>
      <c r="AMH117" s="67"/>
      <c r="AMI117" s="67"/>
      <c r="AMJ117" s="67"/>
      <c r="AMK117" s="67"/>
    </row>
    <row r="118" spans="1:1025" x14ac:dyDescent="0.3">
      <c r="A118" s="251" t="s">
        <v>10</v>
      </c>
      <c r="B118" s="251"/>
      <c r="C118" s="251"/>
      <c r="D118" s="77">
        <f t="shared" si="5"/>
        <v>7.0524999999999993</v>
      </c>
      <c r="E118" s="84">
        <f t="shared" si="6"/>
        <v>30</v>
      </c>
      <c r="F118" s="84">
        <f t="shared" si="6"/>
        <v>19.79</v>
      </c>
      <c r="G118" s="84">
        <f t="shared" si="6"/>
        <v>84.63</v>
      </c>
      <c r="H118" s="84">
        <f t="shared" si="6"/>
        <v>644.93000000000006</v>
      </c>
      <c r="I118" s="67"/>
      <c r="J118" s="91">
        <f t="shared" si="7"/>
        <v>0.3</v>
      </c>
      <c r="K118" s="91">
        <f t="shared" si="8"/>
        <v>0.29537313432835821</v>
      </c>
      <c r="L118" s="91">
        <f t="shared" si="9"/>
        <v>0.33851999999999999</v>
      </c>
      <c r="M118" s="91">
        <f t="shared" si="10"/>
        <v>0.32246500000000006</v>
      </c>
      <c r="N118" s="74"/>
      <c r="O118" s="91">
        <f t="shared" si="11"/>
        <v>0.19071837253655433</v>
      </c>
      <c r="P118" s="91">
        <f t="shared" si="12"/>
        <v>0.28138604189601968</v>
      </c>
      <c r="Q118" s="91">
        <f t="shared" si="13"/>
        <v>0.52883088087079211</v>
      </c>
      <c r="AMD118" s="67"/>
      <c r="AME118" s="67"/>
      <c r="AMF118" s="67"/>
      <c r="AMG118" s="67"/>
      <c r="AMH118" s="67"/>
      <c r="AMI118" s="67"/>
      <c r="AMJ118" s="67"/>
      <c r="AMK118" s="67"/>
    </row>
    <row r="119" spans="1:1025" x14ac:dyDescent="0.3">
      <c r="A119" s="251" t="s">
        <v>555</v>
      </c>
      <c r="B119" s="251"/>
      <c r="C119" s="251"/>
      <c r="D119" s="77">
        <f t="shared" si="5"/>
        <v>6.9141666666666666</v>
      </c>
      <c r="E119" s="84">
        <f t="shared" si="6"/>
        <v>22.32</v>
      </c>
      <c r="F119" s="84">
        <f t="shared" si="6"/>
        <v>19.329999999999998</v>
      </c>
      <c r="G119" s="84">
        <f t="shared" si="6"/>
        <v>82.97</v>
      </c>
      <c r="H119" s="84">
        <f t="shared" si="6"/>
        <v>604.06000000000006</v>
      </c>
      <c r="I119" s="67"/>
      <c r="J119" s="91">
        <f t="shared" si="7"/>
        <v>0.22320000000000001</v>
      </c>
      <c r="K119" s="91">
        <f t="shared" si="8"/>
        <v>0.28850746268656713</v>
      </c>
      <c r="L119" s="91">
        <f t="shared" si="9"/>
        <v>0.33188000000000001</v>
      </c>
      <c r="M119" s="91">
        <f t="shared" si="10"/>
        <v>0.30203000000000002</v>
      </c>
      <c r="N119" s="74"/>
      <c r="O119" s="91">
        <f t="shared" si="11"/>
        <v>0.15149488461411115</v>
      </c>
      <c r="P119" s="91">
        <f t="shared" si="12"/>
        <v>0.29344121444889576</v>
      </c>
      <c r="Q119" s="91">
        <f t="shared" si="13"/>
        <v>0.55353623812204078</v>
      </c>
      <c r="AMD119" s="67"/>
      <c r="AME119" s="67"/>
      <c r="AMF119" s="67"/>
      <c r="AMG119" s="67"/>
      <c r="AMH119" s="67"/>
      <c r="AMI119" s="67"/>
      <c r="AMJ119" s="67"/>
      <c r="AMK119" s="67"/>
    </row>
    <row r="120" spans="1:1025" x14ac:dyDescent="0.3">
      <c r="A120" s="251" t="s">
        <v>556</v>
      </c>
      <c r="B120" s="251"/>
      <c r="C120" s="251"/>
      <c r="D120" s="77">
        <f t="shared" si="5"/>
        <v>5.649166666666666</v>
      </c>
      <c r="E120" s="84">
        <f t="shared" si="6"/>
        <v>38.29</v>
      </c>
      <c r="F120" s="84">
        <f t="shared" si="6"/>
        <v>16.920000000000002</v>
      </c>
      <c r="G120" s="84">
        <f t="shared" si="6"/>
        <v>67.789999999999992</v>
      </c>
      <c r="H120" s="84">
        <f t="shared" si="6"/>
        <v>589.75</v>
      </c>
      <c r="I120" s="67"/>
      <c r="J120" s="91">
        <f t="shared" si="7"/>
        <v>0.38290000000000002</v>
      </c>
      <c r="K120" s="91">
        <f t="shared" si="8"/>
        <v>0.25253731343283586</v>
      </c>
      <c r="L120" s="91">
        <f t="shared" si="9"/>
        <v>0.27115999999999996</v>
      </c>
      <c r="M120" s="91">
        <f t="shared" si="10"/>
        <v>0.294875</v>
      </c>
      <c r="N120" s="74"/>
      <c r="O120" s="91">
        <f t="shared" si="11"/>
        <v>0.26619584569732935</v>
      </c>
      <c r="P120" s="91">
        <f t="shared" si="12"/>
        <v>0.26308842729970328</v>
      </c>
      <c r="Q120" s="91">
        <f t="shared" si="13"/>
        <v>0.46323645612547687</v>
      </c>
      <c r="AMD120" s="67"/>
      <c r="AME120" s="67"/>
      <c r="AMF120" s="67"/>
      <c r="AMG120" s="67"/>
      <c r="AMH120" s="67"/>
      <c r="AMI120" s="67"/>
      <c r="AMJ120" s="67"/>
      <c r="AMK120" s="67"/>
    </row>
    <row r="121" spans="1:1025" x14ac:dyDescent="0.3">
      <c r="A121" s="251" t="s">
        <v>557</v>
      </c>
      <c r="B121" s="251"/>
      <c r="C121" s="251"/>
      <c r="D121" s="77">
        <f t="shared" si="5"/>
        <v>6.0125000000000002</v>
      </c>
      <c r="E121" s="84">
        <f t="shared" si="6"/>
        <v>28.48</v>
      </c>
      <c r="F121" s="84">
        <f t="shared" si="6"/>
        <v>17.29</v>
      </c>
      <c r="G121" s="84">
        <f t="shared" si="6"/>
        <v>72.150000000000006</v>
      </c>
      <c r="H121" s="84">
        <f t="shared" si="6"/>
        <v>542.48</v>
      </c>
      <c r="I121" s="67"/>
      <c r="J121" s="91">
        <f t="shared" si="7"/>
        <v>0.2848</v>
      </c>
      <c r="K121" s="91">
        <f t="shared" si="8"/>
        <v>0.25805970149253732</v>
      </c>
      <c r="L121" s="91">
        <f t="shared" si="9"/>
        <v>0.28860000000000002</v>
      </c>
      <c r="M121" s="91">
        <f t="shared" si="10"/>
        <v>0.27124000000000004</v>
      </c>
      <c r="N121" s="74"/>
      <c r="O121" s="91">
        <f t="shared" si="11"/>
        <v>0.21524848842353633</v>
      </c>
      <c r="P121" s="91">
        <f t="shared" si="12"/>
        <v>0.29226754903406577</v>
      </c>
      <c r="Q121" s="91">
        <f t="shared" si="13"/>
        <v>0.53599118861524853</v>
      </c>
      <c r="AMD121" s="67"/>
      <c r="AME121" s="67"/>
      <c r="AMF121" s="67"/>
      <c r="AMG121" s="67"/>
      <c r="AMH121" s="67"/>
      <c r="AMI121" s="67"/>
      <c r="AMJ121" s="67"/>
      <c r="AMK121" s="67"/>
    </row>
    <row r="122" spans="1:1025" x14ac:dyDescent="0.3">
      <c r="A122" s="251" t="s">
        <v>558</v>
      </c>
      <c r="B122" s="251"/>
      <c r="C122" s="251"/>
      <c r="D122" s="77">
        <f t="shared" si="5"/>
        <v>6.3441666666666663</v>
      </c>
      <c r="E122" s="84">
        <f t="shared" si="6"/>
        <v>22.520000000000003</v>
      </c>
      <c r="F122" s="84">
        <f t="shared" si="6"/>
        <v>19.27</v>
      </c>
      <c r="G122" s="84">
        <f t="shared" si="6"/>
        <v>76.13</v>
      </c>
      <c r="H122" s="84">
        <f t="shared" si="6"/>
        <v>576.65</v>
      </c>
      <c r="I122" s="67"/>
      <c r="J122" s="91">
        <f t="shared" si="7"/>
        <v>0.22520000000000004</v>
      </c>
      <c r="K122" s="91">
        <f t="shared" si="8"/>
        <v>0.28761194029850745</v>
      </c>
      <c r="L122" s="91">
        <f t="shared" si="9"/>
        <v>0.30451999999999996</v>
      </c>
      <c r="M122" s="91">
        <f t="shared" si="10"/>
        <v>0.288325</v>
      </c>
      <c r="N122" s="74"/>
      <c r="O122" s="91">
        <f t="shared" si="11"/>
        <v>0.16011792248330878</v>
      </c>
      <c r="P122" s="91">
        <f t="shared" si="12"/>
        <v>0.30643527269574261</v>
      </c>
      <c r="Q122" s="91">
        <f t="shared" si="13"/>
        <v>0.53204526142374053</v>
      </c>
      <c r="AMD122" s="67"/>
      <c r="AME122" s="67"/>
      <c r="AMF122" s="67"/>
      <c r="AMG122" s="67"/>
      <c r="AMH122" s="67"/>
      <c r="AMI122" s="67"/>
      <c r="AMJ122" s="67"/>
      <c r="AMK122" s="67"/>
    </row>
    <row r="123" spans="1:1025" x14ac:dyDescent="0.3">
      <c r="A123" s="251" t="s">
        <v>559</v>
      </c>
      <c r="B123" s="251"/>
      <c r="C123" s="251"/>
      <c r="D123" s="77">
        <f t="shared" si="5"/>
        <v>6.9533333333333331</v>
      </c>
      <c r="E123" s="84">
        <f t="shared" si="6"/>
        <v>29.68</v>
      </c>
      <c r="F123" s="84">
        <f t="shared" si="6"/>
        <v>19.93</v>
      </c>
      <c r="G123" s="84">
        <f t="shared" si="6"/>
        <v>83.44</v>
      </c>
      <c r="H123" s="84">
        <f t="shared" si="6"/>
        <v>640.22</v>
      </c>
      <c r="I123" s="67"/>
      <c r="J123" s="91">
        <f t="shared" si="7"/>
        <v>0.29680000000000001</v>
      </c>
      <c r="K123" s="91">
        <f t="shared" si="8"/>
        <v>0.29746268656716418</v>
      </c>
      <c r="L123" s="91">
        <f t="shared" si="9"/>
        <v>0.33376</v>
      </c>
      <c r="M123" s="91">
        <f t="shared" si="10"/>
        <v>0.32011000000000001</v>
      </c>
      <c r="N123" s="74"/>
      <c r="O123" s="91">
        <f t="shared" si="11"/>
        <v>0.1900721626940739</v>
      </c>
      <c r="P123" s="91">
        <f t="shared" si="12"/>
        <v>0.28546140389241192</v>
      </c>
      <c r="Q123" s="91">
        <f t="shared" si="13"/>
        <v>0.52523070194620591</v>
      </c>
      <c r="AMD123" s="67"/>
      <c r="AME123" s="67"/>
      <c r="AMF123" s="67"/>
      <c r="AMG123" s="67"/>
      <c r="AMH123" s="67"/>
      <c r="AMI123" s="67"/>
      <c r="AMJ123" s="67"/>
      <c r="AMK123" s="67"/>
    </row>
    <row r="124" spans="1:1025" x14ac:dyDescent="0.3">
      <c r="A124" s="251" t="s">
        <v>560</v>
      </c>
      <c r="B124" s="251"/>
      <c r="C124" s="251"/>
      <c r="D124" s="77">
        <f t="shared" si="5"/>
        <v>6.5725000000000007</v>
      </c>
      <c r="E124" s="84">
        <f t="shared" si="6"/>
        <v>21.91</v>
      </c>
      <c r="F124" s="84">
        <f t="shared" si="6"/>
        <v>20.440000000000001</v>
      </c>
      <c r="G124" s="84">
        <f t="shared" si="6"/>
        <v>78.87</v>
      </c>
      <c r="H124" s="84">
        <f t="shared" si="6"/>
        <v>595.44000000000005</v>
      </c>
      <c r="I124" s="67"/>
      <c r="J124" s="91">
        <f t="shared" si="7"/>
        <v>0.21909999999999999</v>
      </c>
      <c r="K124" s="91">
        <f t="shared" si="8"/>
        <v>0.30507462686567166</v>
      </c>
      <c r="L124" s="91">
        <f t="shared" si="9"/>
        <v>0.31548000000000004</v>
      </c>
      <c r="M124" s="91">
        <f t="shared" si="10"/>
        <v>0.29772000000000004</v>
      </c>
      <c r="N124" s="74"/>
      <c r="O124" s="91">
        <f t="shared" si="11"/>
        <v>0.15086490662367322</v>
      </c>
      <c r="P124" s="91">
        <f t="shared" si="12"/>
        <v>0.31478368937256485</v>
      </c>
      <c r="Q124" s="91">
        <f t="shared" si="13"/>
        <v>0.53380038291011689</v>
      </c>
      <c r="AMD124" s="67"/>
      <c r="AME124" s="67"/>
      <c r="AMF124" s="67"/>
      <c r="AMG124" s="67"/>
      <c r="AMH124" s="67"/>
      <c r="AMI124" s="67"/>
      <c r="AMJ124" s="67"/>
      <c r="AMK124" s="67"/>
    </row>
    <row r="125" spans="1:1025" x14ac:dyDescent="0.3">
      <c r="A125" s="251" t="s">
        <v>561</v>
      </c>
      <c r="B125" s="251"/>
      <c r="C125" s="251"/>
      <c r="D125" s="77">
        <f t="shared" si="5"/>
        <v>5.649166666666666</v>
      </c>
      <c r="E125" s="84">
        <f t="shared" si="6"/>
        <v>38.29</v>
      </c>
      <c r="F125" s="84">
        <f t="shared" si="6"/>
        <v>16.920000000000002</v>
      </c>
      <c r="G125" s="84">
        <f t="shared" si="6"/>
        <v>67.789999999999992</v>
      </c>
      <c r="H125" s="84">
        <f t="shared" si="6"/>
        <v>589.75</v>
      </c>
      <c r="I125" s="67"/>
      <c r="J125" s="91">
        <f t="shared" si="7"/>
        <v>0.38290000000000002</v>
      </c>
      <c r="K125" s="91">
        <f t="shared" si="8"/>
        <v>0.25253731343283586</v>
      </c>
      <c r="L125" s="91">
        <f t="shared" si="9"/>
        <v>0.27115999999999996</v>
      </c>
      <c r="M125" s="91">
        <f t="shared" si="10"/>
        <v>0.294875</v>
      </c>
      <c r="N125" s="74"/>
      <c r="O125" s="91">
        <f t="shared" si="11"/>
        <v>0.26619584569732935</v>
      </c>
      <c r="P125" s="91">
        <f t="shared" si="12"/>
        <v>0.26308842729970328</v>
      </c>
      <c r="Q125" s="91">
        <f t="shared" si="13"/>
        <v>0.46323645612547687</v>
      </c>
      <c r="AMD125" s="67"/>
      <c r="AME125" s="67"/>
      <c r="AMF125" s="67"/>
      <c r="AMG125" s="67"/>
      <c r="AMH125" s="67"/>
      <c r="AMI125" s="67"/>
      <c r="AMJ125" s="67"/>
      <c r="AMK125" s="67"/>
    </row>
    <row r="126" spans="1:1025" x14ac:dyDescent="0.3">
      <c r="A126" s="251" t="s">
        <v>562</v>
      </c>
      <c r="B126" s="251"/>
      <c r="C126" s="251"/>
      <c r="D126" s="77">
        <f t="shared" si="5"/>
        <v>5.581666666666667</v>
      </c>
      <c r="E126" s="84">
        <f t="shared" ref="E126:H129" si="14">E26+E51</f>
        <v>33.72</v>
      </c>
      <c r="F126" s="84">
        <f t="shared" si="14"/>
        <v>20.34</v>
      </c>
      <c r="G126" s="84">
        <f t="shared" si="14"/>
        <v>66.98</v>
      </c>
      <c r="H126" s="84">
        <f t="shared" si="14"/>
        <v>589.15</v>
      </c>
      <c r="I126" s="67"/>
      <c r="J126" s="91">
        <f t="shared" si="7"/>
        <v>0.3372</v>
      </c>
      <c r="K126" s="91">
        <f t="shared" si="8"/>
        <v>0.30358208955223881</v>
      </c>
      <c r="L126" s="91">
        <f t="shared" si="9"/>
        <v>0.26791999999999999</v>
      </c>
      <c r="M126" s="91">
        <f t="shared" si="10"/>
        <v>0.29457499999999998</v>
      </c>
      <c r="N126" s="74"/>
      <c r="O126" s="91">
        <f t="shared" si="11"/>
        <v>0.23466349826020536</v>
      </c>
      <c r="P126" s="91">
        <f t="shared" si="12"/>
        <v>0.31658796571331582</v>
      </c>
      <c r="Q126" s="91">
        <f t="shared" si="13"/>
        <v>0.45816752949164058</v>
      </c>
      <c r="AMD126" s="67"/>
      <c r="AME126" s="67"/>
      <c r="AMF126" s="67"/>
      <c r="AMG126" s="67"/>
      <c r="AMH126" s="67"/>
      <c r="AMI126" s="67"/>
      <c r="AMJ126" s="67"/>
      <c r="AMK126" s="67"/>
    </row>
    <row r="127" spans="1:1025" x14ac:dyDescent="0.3">
      <c r="A127" s="251" t="s">
        <v>563</v>
      </c>
      <c r="B127" s="251"/>
      <c r="C127" s="251"/>
      <c r="D127" s="77">
        <f t="shared" si="5"/>
        <v>6.3441666666666663</v>
      </c>
      <c r="E127" s="84">
        <f t="shared" si="14"/>
        <v>22.520000000000003</v>
      </c>
      <c r="F127" s="84">
        <f t="shared" si="14"/>
        <v>19.27</v>
      </c>
      <c r="G127" s="84">
        <f t="shared" si="14"/>
        <v>76.13</v>
      </c>
      <c r="H127" s="84">
        <f t="shared" si="14"/>
        <v>576.65</v>
      </c>
      <c r="I127" s="67"/>
      <c r="J127" s="91">
        <f t="shared" si="7"/>
        <v>0.22520000000000004</v>
      </c>
      <c r="K127" s="91">
        <f t="shared" si="8"/>
        <v>0.28761194029850745</v>
      </c>
      <c r="L127" s="91">
        <f t="shared" si="9"/>
        <v>0.30451999999999996</v>
      </c>
      <c r="M127" s="91">
        <f t="shared" si="10"/>
        <v>0.288325</v>
      </c>
      <c r="N127" s="74"/>
      <c r="O127" s="91">
        <f t="shared" si="11"/>
        <v>0.16011792248330878</v>
      </c>
      <c r="P127" s="91">
        <f t="shared" si="12"/>
        <v>0.30643527269574261</v>
      </c>
      <c r="Q127" s="91">
        <f t="shared" si="13"/>
        <v>0.53204526142374053</v>
      </c>
      <c r="AMD127" s="67"/>
      <c r="AME127" s="67"/>
      <c r="AMF127" s="67"/>
      <c r="AMG127" s="67"/>
      <c r="AMH127" s="67"/>
      <c r="AMI127" s="67"/>
      <c r="AMJ127" s="67"/>
      <c r="AMK127" s="67"/>
    </row>
    <row r="128" spans="1:1025" x14ac:dyDescent="0.3">
      <c r="A128" s="251" t="s">
        <v>564</v>
      </c>
      <c r="B128" s="251"/>
      <c r="C128" s="251"/>
      <c r="D128" s="77">
        <f t="shared" si="5"/>
        <v>6.0391666666666666</v>
      </c>
      <c r="E128" s="84">
        <f t="shared" si="14"/>
        <v>28.540000000000003</v>
      </c>
      <c r="F128" s="84">
        <f t="shared" si="14"/>
        <v>22.12</v>
      </c>
      <c r="G128" s="84">
        <f t="shared" si="14"/>
        <v>72.47</v>
      </c>
      <c r="H128" s="84">
        <f t="shared" si="14"/>
        <v>611.24</v>
      </c>
      <c r="I128" s="67"/>
      <c r="J128" s="91">
        <f t="shared" si="7"/>
        <v>0.28540000000000004</v>
      </c>
      <c r="K128" s="91">
        <f t="shared" si="8"/>
        <v>0.3301492537313433</v>
      </c>
      <c r="L128" s="91">
        <f t="shared" si="9"/>
        <v>0.28987999999999997</v>
      </c>
      <c r="M128" s="91">
        <f t="shared" si="10"/>
        <v>0.30562</v>
      </c>
      <c r="N128" s="74"/>
      <c r="O128" s="91">
        <f t="shared" si="11"/>
        <v>0.19143707872521432</v>
      </c>
      <c r="P128" s="91">
        <f t="shared" si="12"/>
        <v>0.33185066422354559</v>
      </c>
      <c r="Q128" s="91">
        <f t="shared" si="13"/>
        <v>0.47780593547542699</v>
      </c>
      <c r="AMD128" s="67"/>
      <c r="AME128" s="67"/>
      <c r="AMF128" s="67"/>
      <c r="AMG128" s="67"/>
      <c r="AMH128" s="67"/>
      <c r="AMI128" s="67"/>
      <c r="AMJ128" s="67"/>
      <c r="AMK128" s="67"/>
    </row>
    <row r="129" spans="1:1025" x14ac:dyDescent="0.3">
      <c r="A129" s="251" t="s">
        <v>56</v>
      </c>
      <c r="B129" s="251"/>
      <c r="C129" s="251"/>
      <c r="D129" s="77">
        <f t="shared" si="5"/>
        <v>6.3008333333333333</v>
      </c>
      <c r="E129" s="84">
        <f t="shared" si="14"/>
        <v>28.21</v>
      </c>
      <c r="F129" s="84">
        <f t="shared" si="14"/>
        <v>19.189999999999998</v>
      </c>
      <c r="G129" s="84">
        <f t="shared" si="14"/>
        <v>75.61</v>
      </c>
      <c r="H129" s="84">
        <f t="shared" si="14"/>
        <v>594.64</v>
      </c>
      <c r="I129" s="67"/>
      <c r="J129" s="91">
        <f t="shared" si="7"/>
        <v>0.28210000000000002</v>
      </c>
      <c r="K129" s="91">
        <f t="shared" si="8"/>
        <v>0.28641791044776116</v>
      </c>
      <c r="L129" s="91">
        <f t="shared" si="9"/>
        <v>0.30243999999999999</v>
      </c>
      <c r="M129" s="91">
        <f t="shared" si="10"/>
        <v>0.29731999999999997</v>
      </c>
      <c r="N129" s="74"/>
      <c r="O129" s="91">
        <f t="shared" si="11"/>
        <v>0.19450591954796179</v>
      </c>
      <c r="P129" s="91">
        <f t="shared" si="12"/>
        <v>0.29593081528319654</v>
      </c>
      <c r="Q129" s="91">
        <f t="shared" si="13"/>
        <v>0.51242482846764437</v>
      </c>
      <c r="AMD129" s="67"/>
      <c r="AME129" s="67"/>
      <c r="AMF129" s="67"/>
      <c r="AMG129" s="67"/>
      <c r="AMH129" s="67"/>
      <c r="AMI129" s="67"/>
      <c r="AMJ129" s="67"/>
      <c r="AMK129" s="67"/>
    </row>
    <row r="131" spans="1:1025" x14ac:dyDescent="0.3">
      <c r="A131" s="255" t="s">
        <v>672</v>
      </c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</row>
    <row r="132" spans="1:1025" ht="16.5" customHeight="1" x14ac:dyDescent="0.3">
      <c r="A132" s="256" t="s">
        <v>51</v>
      </c>
      <c r="B132" s="256"/>
      <c r="C132" s="256"/>
      <c r="D132" s="256" t="s">
        <v>214</v>
      </c>
      <c r="E132" s="261" t="s">
        <v>26</v>
      </c>
      <c r="F132" s="261"/>
      <c r="G132" s="261"/>
      <c r="H132" s="256" t="s">
        <v>52</v>
      </c>
      <c r="I132" s="67"/>
      <c r="J132" s="262" t="s">
        <v>53</v>
      </c>
      <c r="K132" s="262"/>
      <c r="L132" s="262"/>
      <c r="M132" s="262"/>
      <c r="N132" s="74"/>
      <c r="O132" s="262" t="s">
        <v>54</v>
      </c>
      <c r="P132" s="262"/>
      <c r="Q132" s="262"/>
      <c r="AMD132" s="67"/>
      <c r="AME132" s="67"/>
      <c r="AMF132" s="67"/>
      <c r="AMG132" s="67"/>
      <c r="AMH132" s="67"/>
      <c r="AMI132" s="67"/>
      <c r="AMJ132" s="67"/>
      <c r="AMK132" s="67"/>
    </row>
    <row r="133" spans="1:1025" x14ac:dyDescent="0.3">
      <c r="A133" s="257"/>
      <c r="B133" s="258"/>
      <c r="C133" s="259"/>
      <c r="D133" s="260"/>
      <c r="E133" s="90" t="s">
        <v>30</v>
      </c>
      <c r="F133" s="90" t="s">
        <v>31</v>
      </c>
      <c r="G133" s="90" t="s">
        <v>32</v>
      </c>
      <c r="H133" s="260"/>
      <c r="I133" s="67"/>
      <c r="J133" s="91" t="s">
        <v>30</v>
      </c>
      <c r="K133" s="91" t="s">
        <v>31</v>
      </c>
      <c r="L133" s="91" t="s">
        <v>32</v>
      </c>
      <c r="M133" s="91" t="s">
        <v>55</v>
      </c>
      <c r="N133" s="74"/>
      <c r="O133" s="91" t="s">
        <v>30</v>
      </c>
      <c r="P133" s="91" t="s">
        <v>31</v>
      </c>
      <c r="Q133" s="91" t="s">
        <v>32</v>
      </c>
      <c r="AMD133" s="67"/>
      <c r="AME133" s="67"/>
      <c r="AMF133" s="67"/>
      <c r="AMG133" s="67"/>
      <c r="AMH133" s="67"/>
      <c r="AMI133" s="67"/>
      <c r="AMJ133" s="67"/>
      <c r="AMK133" s="67"/>
    </row>
    <row r="134" spans="1:1025" x14ac:dyDescent="0.3">
      <c r="A134" s="251" t="s">
        <v>1</v>
      </c>
      <c r="B134" s="251"/>
      <c r="C134" s="251"/>
      <c r="D134" s="77">
        <f>G134/12</f>
        <v>9.2983333333333338</v>
      </c>
      <c r="E134" s="90">
        <f>E59+E84</f>
        <v>38.4</v>
      </c>
      <c r="F134" s="90">
        <f t="shared" ref="F134:H134" si="15">F59+F84</f>
        <v>24.490000000000002</v>
      </c>
      <c r="G134" s="90">
        <f t="shared" si="15"/>
        <v>111.58</v>
      </c>
      <c r="H134" s="90">
        <f t="shared" si="15"/>
        <v>833.56</v>
      </c>
      <c r="I134" s="67"/>
      <c r="J134" s="91">
        <f>E134/$E$4</f>
        <v>0.38400000000000001</v>
      </c>
      <c r="K134" s="91">
        <f>F134/$F$4</f>
        <v>0.3655223880597015</v>
      </c>
      <c r="L134" s="91">
        <f>G134/$G$4</f>
        <v>0.44631999999999999</v>
      </c>
      <c r="M134" s="91">
        <f>H134/$H$4</f>
        <v>0.41677999999999998</v>
      </c>
      <c r="N134" s="74"/>
      <c r="O134" s="91">
        <f>E134*4.1/H134</f>
        <v>0.18887662555784823</v>
      </c>
      <c r="P134" s="91">
        <f>F134*9.17/H134</f>
        <v>0.26941467920725565</v>
      </c>
      <c r="Q134" s="91">
        <f>G134*4.03/H134</f>
        <v>0.53945414847161577</v>
      </c>
      <c r="AMD134" s="67"/>
      <c r="AME134" s="67"/>
      <c r="AMF134" s="67"/>
      <c r="AMG134" s="67"/>
      <c r="AMH134" s="67"/>
      <c r="AMI134" s="67"/>
      <c r="AMJ134" s="67"/>
      <c r="AMK134" s="67"/>
    </row>
    <row r="135" spans="1:1025" x14ac:dyDescent="0.3">
      <c r="A135" s="251" t="s">
        <v>2</v>
      </c>
      <c r="B135" s="251"/>
      <c r="C135" s="251"/>
      <c r="D135" s="77">
        <f t="shared" ref="D135:D154" si="16">G135/12</f>
        <v>9.5233333333333334</v>
      </c>
      <c r="E135" s="90">
        <f t="shared" ref="E135:H150" si="17">E60+E85</f>
        <v>35.78</v>
      </c>
      <c r="F135" s="90">
        <f t="shared" si="17"/>
        <v>21.19</v>
      </c>
      <c r="G135" s="90">
        <f t="shared" si="17"/>
        <v>114.28</v>
      </c>
      <c r="H135" s="90">
        <f t="shared" si="17"/>
        <v>805.72</v>
      </c>
      <c r="I135" s="67"/>
      <c r="J135" s="91">
        <f t="shared" ref="J135:J154" si="18">E135/$E$4</f>
        <v>0.35780000000000001</v>
      </c>
      <c r="K135" s="91">
        <f t="shared" ref="K135:K154" si="19">F135/$F$4</f>
        <v>0.31626865671641791</v>
      </c>
      <c r="L135" s="91">
        <f t="shared" ref="L135:L154" si="20">G135/$G$4</f>
        <v>0.45712000000000003</v>
      </c>
      <c r="M135" s="91">
        <f t="shared" ref="M135:M154" si="21">H135/$H$4</f>
        <v>0.40286</v>
      </c>
      <c r="N135" s="74"/>
      <c r="O135" s="91">
        <f t="shared" ref="O135:O154" si="22">E135*4.1/H135</f>
        <v>0.18207069453408128</v>
      </c>
      <c r="P135" s="91">
        <f t="shared" ref="P135:P154" si="23">F135*9.17/H135</f>
        <v>0.24116603782951895</v>
      </c>
      <c r="Q135" s="91">
        <f t="shared" ref="Q135:Q154" si="24">G135*4.03/H135</f>
        <v>0.57159857022290617</v>
      </c>
      <c r="AMD135" s="67"/>
      <c r="AME135" s="67"/>
      <c r="AMF135" s="67"/>
      <c r="AMG135" s="67"/>
      <c r="AMH135" s="67"/>
      <c r="AMI135" s="67"/>
      <c r="AMJ135" s="67"/>
      <c r="AMK135" s="67"/>
    </row>
    <row r="136" spans="1:1025" x14ac:dyDescent="0.3">
      <c r="A136" s="251" t="s">
        <v>3</v>
      </c>
      <c r="B136" s="251"/>
      <c r="C136" s="251"/>
      <c r="D136" s="77">
        <f t="shared" si="16"/>
        <v>8.0750000000000011</v>
      </c>
      <c r="E136" s="90">
        <f t="shared" si="17"/>
        <v>37.229999999999997</v>
      </c>
      <c r="F136" s="90">
        <f t="shared" si="17"/>
        <v>22.740000000000002</v>
      </c>
      <c r="G136" s="90">
        <f t="shared" si="17"/>
        <v>96.9</v>
      </c>
      <c r="H136" s="90">
        <f t="shared" si="17"/>
        <v>755.71</v>
      </c>
      <c r="I136" s="67"/>
      <c r="J136" s="91">
        <f t="shared" si="18"/>
        <v>0.37229999999999996</v>
      </c>
      <c r="K136" s="91">
        <f t="shared" si="19"/>
        <v>0.33940298507462691</v>
      </c>
      <c r="L136" s="91">
        <f t="shared" si="20"/>
        <v>0.3876</v>
      </c>
      <c r="M136" s="91">
        <f t="shared" si="21"/>
        <v>0.377855</v>
      </c>
      <c r="N136" s="74"/>
      <c r="O136" s="91">
        <f t="shared" si="22"/>
        <v>0.20198621164203195</v>
      </c>
      <c r="P136" s="91">
        <f t="shared" si="23"/>
        <v>0.27593362533246879</v>
      </c>
      <c r="Q136" s="91">
        <f t="shared" si="24"/>
        <v>0.51674187188207121</v>
      </c>
      <c r="AMD136" s="67"/>
      <c r="AME136" s="67"/>
      <c r="AMF136" s="67"/>
      <c r="AMG136" s="67"/>
      <c r="AMH136" s="67"/>
      <c r="AMI136" s="67"/>
      <c r="AMJ136" s="67"/>
      <c r="AMK136" s="67"/>
    </row>
    <row r="137" spans="1:1025" x14ac:dyDescent="0.3">
      <c r="A137" s="251" t="s">
        <v>4</v>
      </c>
      <c r="B137" s="251"/>
      <c r="C137" s="251"/>
      <c r="D137" s="77">
        <f t="shared" si="16"/>
        <v>7.663333333333334</v>
      </c>
      <c r="E137" s="90">
        <f t="shared" si="17"/>
        <v>38.89</v>
      </c>
      <c r="F137" s="90">
        <f t="shared" si="17"/>
        <v>25.53</v>
      </c>
      <c r="G137" s="90">
        <f t="shared" si="17"/>
        <v>91.960000000000008</v>
      </c>
      <c r="H137" s="90">
        <f t="shared" si="17"/>
        <v>772.31</v>
      </c>
      <c r="I137" s="67"/>
      <c r="J137" s="91">
        <f t="shared" si="18"/>
        <v>0.38890000000000002</v>
      </c>
      <c r="K137" s="91">
        <f t="shared" si="19"/>
        <v>0.38104477611940302</v>
      </c>
      <c r="L137" s="91">
        <f t="shared" si="20"/>
        <v>0.36784000000000006</v>
      </c>
      <c r="M137" s="91">
        <f t="shared" si="21"/>
        <v>0.38615499999999997</v>
      </c>
      <c r="N137" s="74"/>
      <c r="O137" s="91">
        <f t="shared" si="22"/>
        <v>0.2064572516217581</v>
      </c>
      <c r="P137" s="91">
        <f t="shared" si="23"/>
        <v>0.30312970180367993</v>
      </c>
      <c r="Q137" s="91">
        <f t="shared" si="24"/>
        <v>0.47985757014670283</v>
      </c>
      <c r="AMD137" s="67"/>
      <c r="AME137" s="67"/>
      <c r="AMF137" s="67"/>
      <c r="AMG137" s="67"/>
      <c r="AMH137" s="67"/>
      <c r="AMI137" s="67"/>
      <c r="AMJ137" s="67"/>
      <c r="AMK137" s="67"/>
    </row>
    <row r="138" spans="1:1025" x14ac:dyDescent="0.3">
      <c r="A138" s="251" t="s">
        <v>5</v>
      </c>
      <c r="B138" s="251"/>
      <c r="C138" s="251"/>
      <c r="D138" s="77">
        <f t="shared" si="16"/>
        <v>8.2016666666666662</v>
      </c>
      <c r="E138" s="90">
        <f t="shared" si="17"/>
        <v>39.270000000000003</v>
      </c>
      <c r="F138" s="90">
        <f t="shared" si="17"/>
        <v>27.200000000000003</v>
      </c>
      <c r="G138" s="90">
        <f t="shared" si="17"/>
        <v>98.42</v>
      </c>
      <c r="H138" s="90">
        <f t="shared" si="17"/>
        <v>808.98</v>
      </c>
      <c r="I138" s="67"/>
      <c r="J138" s="91">
        <f t="shared" si="18"/>
        <v>0.39270000000000005</v>
      </c>
      <c r="K138" s="91">
        <f t="shared" si="19"/>
        <v>0.40597014925373137</v>
      </c>
      <c r="L138" s="91">
        <f t="shared" si="20"/>
        <v>0.39368000000000003</v>
      </c>
      <c r="M138" s="91">
        <f t="shared" si="21"/>
        <v>0.40449000000000002</v>
      </c>
      <c r="N138" s="74"/>
      <c r="O138" s="91">
        <f t="shared" si="22"/>
        <v>0.19902469776755916</v>
      </c>
      <c r="P138" s="91">
        <f t="shared" si="23"/>
        <v>0.30831911790155508</v>
      </c>
      <c r="Q138" s="91">
        <f t="shared" si="24"/>
        <v>0.49028727533437172</v>
      </c>
      <c r="AMD138" s="67"/>
      <c r="AME138" s="67"/>
      <c r="AMF138" s="67"/>
      <c r="AMG138" s="67"/>
      <c r="AMH138" s="67"/>
      <c r="AMI138" s="67"/>
      <c r="AMJ138" s="67"/>
      <c r="AMK138" s="67"/>
    </row>
    <row r="139" spans="1:1025" x14ac:dyDescent="0.3">
      <c r="A139" s="251" t="s">
        <v>6</v>
      </c>
      <c r="B139" s="251"/>
      <c r="C139" s="251"/>
      <c r="D139" s="77">
        <f t="shared" si="16"/>
        <v>9.5075000000000003</v>
      </c>
      <c r="E139" s="90">
        <f t="shared" si="17"/>
        <v>45.81</v>
      </c>
      <c r="F139" s="90">
        <f t="shared" si="17"/>
        <v>26</v>
      </c>
      <c r="G139" s="90">
        <f t="shared" si="17"/>
        <v>114.09</v>
      </c>
      <c r="H139" s="90">
        <f t="shared" si="17"/>
        <v>885.53</v>
      </c>
      <c r="I139" s="67"/>
      <c r="J139" s="91">
        <f t="shared" si="18"/>
        <v>0.45810000000000001</v>
      </c>
      <c r="K139" s="91">
        <f t="shared" si="19"/>
        <v>0.38805970149253732</v>
      </c>
      <c r="L139" s="91">
        <f t="shared" si="20"/>
        <v>0.45635999999999999</v>
      </c>
      <c r="M139" s="91">
        <f t="shared" si="21"/>
        <v>0.44276499999999996</v>
      </c>
      <c r="N139" s="74"/>
      <c r="O139" s="91">
        <f t="shared" si="22"/>
        <v>0.21210009824624801</v>
      </c>
      <c r="P139" s="91">
        <f t="shared" si="23"/>
        <v>0.26923989023522638</v>
      </c>
      <c r="Q139" s="91">
        <f t="shared" si="24"/>
        <v>0.5192175307443001</v>
      </c>
      <c r="AMD139" s="67"/>
      <c r="AME139" s="67"/>
      <c r="AMF139" s="67"/>
      <c r="AMG139" s="67"/>
      <c r="AMH139" s="67"/>
      <c r="AMI139" s="67"/>
      <c r="AMJ139" s="67"/>
      <c r="AMK139" s="67"/>
    </row>
    <row r="140" spans="1:1025" x14ac:dyDescent="0.3">
      <c r="A140" s="251" t="s">
        <v>7</v>
      </c>
      <c r="B140" s="251"/>
      <c r="C140" s="251"/>
      <c r="D140" s="77">
        <f t="shared" si="16"/>
        <v>7.8016666666666667</v>
      </c>
      <c r="E140" s="90">
        <f t="shared" si="17"/>
        <v>38.700000000000003</v>
      </c>
      <c r="F140" s="90">
        <f t="shared" si="17"/>
        <v>26.01</v>
      </c>
      <c r="G140" s="90">
        <f t="shared" si="17"/>
        <v>93.62</v>
      </c>
      <c r="H140" s="90">
        <f t="shared" si="17"/>
        <v>776.09</v>
      </c>
      <c r="I140" s="67"/>
      <c r="J140" s="91">
        <f t="shared" si="18"/>
        <v>0.38700000000000001</v>
      </c>
      <c r="K140" s="91">
        <f t="shared" si="19"/>
        <v>0.3882089552238806</v>
      </c>
      <c r="L140" s="91">
        <f t="shared" si="20"/>
        <v>0.37448000000000004</v>
      </c>
      <c r="M140" s="91">
        <f t="shared" si="21"/>
        <v>0.38804500000000003</v>
      </c>
      <c r="N140" s="74"/>
      <c r="O140" s="91">
        <f t="shared" si="22"/>
        <v>0.20444793773917971</v>
      </c>
      <c r="P140" s="91">
        <f t="shared" si="23"/>
        <v>0.30732479480472624</v>
      </c>
      <c r="Q140" s="91">
        <f t="shared" si="24"/>
        <v>0.48614026723704729</v>
      </c>
      <c r="AMD140" s="67"/>
      <c r="AME140" s="67"/>
      <c r="AMF140" s="67"/>
      <c r="AMG140" s="67"/>
      <c r="AMH140" s="67"/>
      <c r="AMI140" s="67"/>
      <c r="AMJ140" s="67"/>
      <c r="AMK140" s="67"/>
    </row>
    <row r="141" spans="1:1025" x14ac:dyDescent="0.3">
      <c r="A141" s="251" t="s">
        <v>8</v>
      </c>
      <c r="B141" s="251"/>
      <c r="C141" s="251"/>
      <c r="D141" s="77">
        <f t="shared" si="16"/>
        <v>9.0875000000000004</v>
      </c>
      <c r="E141" s="90">
        <f t="shared" si="17"/>
        <v>39.200000000000003</v>
      </c>
      <c r="F141" s="90">
        <f t="shared" si="17"/>
        <v>24.450000000000003</v>
      </c>
      <c r="G141" s="90">
        <f t="shared" si="17"/>
        <v>109.05</v>
      </c>
      <c r="H141" s="90">
        <f t="shared" si="17"/>
        <v>827.25</v>
      </c>
      <c r="I141" s="67"/>
      <c r="J141" s="91">
        <f t="shared" si="18"/>
        <v>0.39200000000000002</v>
      </c>
      <c r="K141" s="91">
        <f t="shared" si="19"/>
        <v>0.36492537313432838</v>
      </c>
      <c r="L141" s="91">
        <f t="shared" si="20"/>
        <v>0.43619999999999998</v>
      </c>
      <c r="M141" s="91">
        <f t="shared" si="21"/>
        <v>0.41362500000000002</v>
      </c>
      <c r="N141" s="74"/>
      <c r="O141" s="91">
        <f t="shared" si="22"/>
        <v>0.19428226050166214</v>
      </c>
      <c r="P141" s="91">
        <f t="shared" si="23"/>
        <v>0.27102629193109706</v>
      </c>
      <c r="Q141" s="91">
        <f t="shared" si="24"/>
        <v>0.53124388032638259</v>
      </c>
      <c r="AMD141" s="67"/>
      <c r="AME141" s="67"/>
      <c r="AMF141" s="67"/>
      <c r="AMG141" s="67"/>
      <c r="AMH141" s="67"/>
      <c r="AMI141" s="67"/>
      <c r="AMJ141" s="67"/>
      <c r="AMK141" s="67"/>
    </row>
    <row r="142" spans="1:1025" x14ac:dyDescent="0.3">
      <c r="A142" s="251" t="s">
        <v>9</v>
      </c>
      <c r="B142" s="251"/>
      <c r="C142" s="251"/>
      <c r="D142" s="77">
        <f t="shared" si="16"/>
        <v>8.3733333333333331</v>
      </c>
      <c r="E142" s="90">
        <f t="shared" si="17"/>
        <v>43.07</v>
      </c>
      <c r="F142" s="90">
        <f t="shared" si="17"/>
        <v>25.89</v>
      </c>
      <c r="G142" s="90">
        <f t="shared" si="17"/>
        <v>100.48</v>
      </c>
      <c r="H142" s="90">
        <f t="shared" si="17"/>
        <v>821.31</v>
      </c>
      <c r="I142" s="67"/>
      <c r="J142" s="91">
        <f t="shared" si="18"/>
        <v>0.43070000000000003</v>
      </c>
      <c r="K142" s="91">
        <f t="shared" si="19"/>
        <v>0.38641791044776119</v>
      </c>
      <c r="L142" s="91">
        <f t="shared" si="20"/>
        <v>0.40192</v>
      </c>
      <c r="M142" s="91">
        <f t="shared" si="21"/>
        <v>0.41065499999999999</v>
      </c>
      <c r="N142" s="74"/>
      <c r="O142" s="91">
        <f t="shared" si="22"/>
        <v>0.21500651398375767</v>
      </c>
      <c r="P142" s="91">
        <f t="shared" si="23"/>
        <v>0.28906417795960115</v>
      </c>
      <c r="Q142" s="91">
        <f t="shared" si="24"/>
        <v>0.49303478589083299</v>
      </c>
      <c r="AMD142" s="67"/>
      <c r="AME142" s="67"/>
      <c r="AMF142" s="67"/>
      <c r="AMG142" s="67"/>
      <c r="AMH142" s="67"/>
      <c r="AMI142" s="67"/>
      <c r="AMJ142" s="67"/>
      <c r="AMK142" s="67"/>
    </row>
    <row r="143" spans="1:1025" x14ac:dyDescent="0.3">
      <c r="A143" s="251" t="s">
        <v>10</v>
      </c>
      <c r="B143" s="251"/>
      <c r="C143" s="251"/>
      <c r="D143" s="77">
        <f t="shared" si="16"/>
        <v>7.5941666666666672</v>
      </c>
      <c r="E143" s="90">
        <f t="shared" si="17"/>
        <v>38.86</v>
      </c>
      <c r="F143" s="90">
        <f t="shared" si="17"/>
        <v>25.6</v>
      </c>
      <c r="G143" s="90">
        <f t="shared" si="17"/>
        <v>91.13000000000001</v>
      </c>
      <c r="H143" s="90">
        <f t="shared" si="17"/>
        <v>760.77</v>
      </c>
      <c r="I143" s="67"/>
      <c r="J143" s="91">
        <f t="shared" si="18"/>
        <v>0.3886</v>
      </c>
      <c r="K143" s="91">
        <f t="shared" si="19"/>
        <v>0.38208955223880597</v>
      </c>
      <c r="L143" s="91">
        <f t="shared" si="20"/>
        <v>0.36452000000000007</v>
      </c>
      <c r="M143" s="91">
        <f t="shared" si="21"/>
        <v>0.38038499999999997</v>
      </c>
      <c r="N143" s="74"/>
      <c r="O143" s="91">
        <f t="shared" si="22"/>
        <v>0.20942729077119235</v>
      </c>
      <c r="P143" s="91">
        <f t="shared" si="23"/>
        <v>0.30857157879516806</v>
      </c>
      <c r="Q143" s="91">
        <f t="shared" si="24"/>
        <v>0.48273972422677031</v>
      </c>
      <c r="AMD143" s="67"/>
      <c r="AME143" s="67"/>
      <c r="AMF143" s="67"/>
      <c r="AMG143" s="67"/>
      <c r="AMH143" s="67"/>
      <c r="AMI143" s="67"/>
      <c r="AMJ143" s="67"/>
      <c r="AMK143" s="67"/>
    </row>
    <row r="144" spans="1:1025" x14ac:dyDescent="0.3">
      <c r="A144" s="251" t="s">
        <v>555</v>
      </c>
      <c r="B144" s="251"/>
      <c r="C144" s="251"/>
      <c r="D144" s="77">
        <f t="shared" si="16"/>
        <v>9.3541666666666661</v>
      </c>
      <c r="E144" s="90">
        <f t="shared" si="17"/>
        <v>41.29</v>
      </c>
      <c r="F144" s="90">
        <f t="shared" si="17"/>
        <v>27.1</v>
      </c>
      <c r="G144" s="90">
        <f t="shared" si="17"/>
        <v>112.25</v>
      </c>
      <c r="H144" s="90">
        <f t="shared" si="17"/>
        <v>871.28</v>
      </c>
      <c r="I144" s="67"/>
      <c r="J144" s="91">
        <f t="shared" si="18"/>
        <v>0.41289999999999999</v>
      </c>
      <c r="K144" s="91">
        <f t="shared" si="19"/>
        <v>0.40447761194029852</v>
      </c>
      <c r="L144" s="91">
        <f t="shared" si="20"/>
        <v>0.44900000000000001</v>
      </c>
      <c r="M144" s="91">
        <f t="shared" si="21"/>
        <v>0.43563999999999997</v>
      </c>
      <c r="N144" s="74"/>
      <c r="O144" s="91">
        <f t="shared" si="22"/>
        <v>0.19429919199338902</v>
      </c>
      <c r="P144" s="91">
        <f t="shared" si="23"/>
        <v>0.28522059498668628</v>
      </c>
      <c r="Q144" s="91">
        <f t="shared" si="24"/>
        <v>0.51919876503535034</v>
      </c>
      <c r="AMD144" s="67"/>
      <c r="AME144" s="67"/>
      <c r="AMF144" s="67"/>
      <c r="AMG144" s="67"/>
      <c r="AMH144" s="67"/>
      <c r="AMI144" s="67"/>
      <c r="AMJ144" s="67"/>
      <c r="AMK144" s="67"/>
    </row>
    <row r="145" spans="1:1025" x14ac:dyDescent="0.3">
      <c r="A145" s="251" t="s">
        <v>556</v>
      </c>
      <c r="B145" s="251"/>
      <c r="C145" s="251"/>
      <c r="D145" s="77">
        <f t="shared" si="16"/>
        <v>7.9233333333333329</v>
      </c>
      <c r="E145" s="90">
        <f t="shared" si="17"/>
        <v>38.940000000000005</v>
      </c>
      <c r="F145" s="90">
        <f t="shared" si="17"/>
        <v>28.3</v>
      </c>
      <c r="G145" s="90">
        <f t="shared" si="17"/>
        <v>95.08</v>
      </c>
      <c r="H145" s="90">
        <f t="shared" si="17"/>
        <v>799.82</v>
      </c>
      <c r="I145" s="67"/>
      <c r="J145" s="91">
        <f t="shared" si="18"/>
        <v>0.38940000000000002</v>
      </c>
      <c r="K145" s="91">
        <f t="shared" si="19"/>
        <v>0.42238805970149257</v>
      </c>
      <c r="L145" s="91">
        <f t="shared" si="20"/>
        <v>0.38031999999999999</v>
      </c>
      <c r="M145" s="91">
        <f t="shared" si="21"/>
        <v>0.39991000000000004</v>
      </c>
      <c r="N145" s="74"/>
      <c r="O145" s="91">
        <f t="shared" si="22"/>
        <v>0.19961241279287839</v>
      </c>
      <c r="P145" s="91">
        <f t="shared" si="23"/>
        <v>0.32446175389462628</v>
      </c>
      <c r="Q145" s="91">
        <f t="shared" si="24"/>
        <v>0.47907329149058542</v>
      </c>
      <c r="AMD145" s="67"/>
      <c r="AME145" s="67"/>
      <c r="AMF145" s="67"/>
      <c r="AMG145" s="67"/>
      <c r="AMH145" s="67"/>
      <c r="AMI145" s="67"/>
      <c r="AMJ145" s="67"/>
      <c r="AMK145" s="67"/>
    </row>
    <row r="146" spans="1:1025" x14ac:dyDescent="0.3">
      <c r="A146" s="251" t="s">
        <v>557</v>
      </c>
      <c r="B146" s="251"/>
      <c r="C146" s="251"/>
      <c r="D146" s="77">
        <f t="shared" si="16"/>
        <v>8.6858333333333331</v>
      </c>
      <c r="E146" s="90">
        <f t="shared" si="17"/>
        <v>36.130000000000003</v>
      </c>
      <c r="F146" s="90">
        <f t="shared" si="17"/>
        <v>24.360000000000003</v>
      </c>
      <c r="G146" s="90">
        <f t="shared" si="17"/>
        <v>104.23</v>
      </c>
      <c r="H146" s="90">
        <f t="shared" si="17"/>
        <v>794.65</v>
      </c>
      <c r="I146" s="67"/>
      <c r="J146" s="91">
        <f t="shared" si="18"/>
        <v>0.36130000000000001</v>
      </c>
      <c r="K146" s="91">
        <f t="shared" si="19"/>
        <v>0.36358208955223886</v>
      </c>
      <c r="L146" s="91">
        <f t="shared" si="20"/>
        <v>0.41692000000000001</v>
      </c>
      <c r="M146" s="91">
        <f t="shared" si="21"/>
        <v>0.39732499999999998</v>
      </c>
      <c r="N146" s="74"/>
      <c r="O146" s="91">
        <f t="shared" si="22"/>
        <v>0.18641288617630405</v>
      </c>
      <c r="P146" s="91">
        <f t="shared" si="23"/>
        <v>0.28110639904360418</v>
      </c>
      <c r="Q146" s="91">
        <f t="shared" si="24"/>
        <v>0.52859359466431766</v>
      </c>
      <c r="AMD146" s="67"/>
      <c r="AME146" s="67"/>
      <c r="AMF146" s="67"/>
      <c r="AMG146" s="67"/>
      <c r="AMH146" s="67"/>
      <c r="AMI146" s="67"/>
      <c r="AMJ146" s="67"/>
      <c r="AMK146" s="67"/>
    </row>
    <row r="147" spans="1:1025" x14ac:dyDescent="0.3">
      <c r="A147" s="251" t="s">
        <v>558</v>
      </c>
      <c r="B147" s="251"/>
      <c r="C147" s="251"/>
      <c r="D147" s="77">
        <f t="shared" si="16"/>
        <v>7.559166666666667</v>
      </c>
      <c r="E147" s="90">
        <f t="shared" si="17"/>
        <v>36.43</v>
      </c>
      <c r="F147" s="90">
        <f t="shared" si="17"/>
        <v>25.110000000000003</v>
      </c>
      <c r="G147" s="90">
        <f t="shared" si="17"/>
        <v>90.710000000000008</v>
      </c>
      <c r="H147" s="90">
        <f t="shared" si="17"/>
        <v>759</v>
      </c>
      <c r="I147" s="67"/>
      <c r="J147" s="91">
        <f t="shared" si="18"/>
        <v>0.36430000000000001</v>
      </c>
      <c r="K147" s="91">
        <f t="shared" si="19"/>
        <v>0.37477611940298511</v>
      </c>
      <c r="L147" s="91">
        <f t="shared" si="20"/>
        <v>0.36284000000000005</v>
      </c>
      <c r="M147" s="91">
        <f t="shared" si="21"/>
        <v>0.3795</v>
      </c>
      <c r="N147" s="74"/>
      <c r="O147" s="91">
        <f t="shared" si="22"/>
        <v>0.19678919631093544</v>
      </c>
      <c r="P147" s="91">
        <f t="shared" si="23"/>
        <v>0.30337114624505934</v>
      </c>
      <c r="Q147" s="91">
        <f t="shared" si="24"/>
        <v>0.48163544137022407</v>
      </c>
      <c r="AMD147" s="67"/>
      <c r="AME147" s="67"/>
      <c r="AMF147" s="67"/>
      <c r="AMG147" s="67"/>
      <c r="AMH147" s="67"/>
      <c r="AMI147" s="67"/>
      <c r="AMJ147" s="67"/>
      <c r="AMK147" s="67"/>
    </row>
    <row r="148" spans="1:1025" x14ac:dyDescent="0.3">
      <c r="A148" s="251" t="s">
        <v>559</v>
      </c>
      <c r="B148" s="251"/>
      <c r="C148" s="251"/>
      <c r="D148" s="77">
        <f t="shared" si="16"/>
        <v>8.1741666666666664</v>
      </c>
      <c r="E148" s="90">
        <f t="shared" si="17"/>
        <v>42.43</v>
      </c>
      <c r="F148" s="90">
        <f t="shared" si="17"/>
        <v>27.62</v>
      </c>
      <c r="G148" s="90">
        <f t="shared" si="17"/>
        <v>98.09</v>
      </c>
      <c r="H148" s="90">
        <f t="shared" si="17"/>
        <v>819.12</v>
      </c>
      <c r="I148" s="67"/>
      <c r="J148" s="91">
        <f t="shared" si="18"/>
        <v>0.42430000000000001</v>
      </c>
      <c r="K148" s="91">
        <f t="shared" si="19"/>
        <v>0.41223880597014928</v>
      </c>
      <c r="L148" s="91">
        <f t="shared" si="20"/>
        <v>0.39235999999999999</v>
      </c>
      <c r="M148" s="91">
        <f t="shared" si="21"/>
        <v>0.40955999999999998</v>
      </c>
      <c r="N148" s="74"/>
      <c r="O148" s="91">
        <f t="shared" si="22"/>
        <v>0.21237791776540677</v>
      </c>
      <c r="P148" s="91">
        <f t="shared" si="23"/>
        <v>0.3092042679949214</v>
      </c>
      <c r="Q148" s="91">
        <f t="shared" si="24"/>
        <v>0.48259436956734059</v>
      </c>
      <c r="AMD148" s="67"/>
      <c r="AME148" s="67"/>
      <c r="AMF148" s="67"/>
      <c r="AMG148" s="67"/>
      <c r="AMH148" s="67"/>
      <c r="AMI148" s="67"/>
      <c r="AMJ148" s="67"/>
      <c r="AMK148" s="67"/>
    </row>
    <row r="149" spans="1:1025" x14ac:dyDescent="0.3">
      <c r="A149" s="251" t="s">
        <v>560</v>
      </c>
      <c r="B149" s="251"/>
      <c r="C149" s="251"/>
      <c r="D149" s="77">
        <f t="shared" si="16"/>
        <v>9.0233333333333334</v>
      </c>
      <c r="E149" s="90">
        <f t="shared" si="17"/>
        <v>41.870000000000005</v>
      </c>
      <c r="F149" s="90">
        <f t="shared" si="17"/>
        <v>25.240000000000002</v>
      </c>
      <c r="G149" s="90">
        <f t="shared" si="17"/>
        <v>108.28</v>
      </c>
      <c r="H149" s="90">
        <f t="shared" si="17"/>
        <v>842.06</v>
      </c>
      <c r="I149" s="67"/>
      <c r="J149" s="91">
        <f t="shared" si="18"/>
        <v>0.41870000000000007</v>
      </c>
      <c r="K149" s="91">
        <f t="shared" si="19"/>
        <v>0.3767164179104478</v>
      </c>
      <c r="L149" s="91">
        <f t="shared" si="20"/>
        <v>0.43312</v>
      </c>
      <c r="M149" s="91">
        <f t="shared" si="21"/>
        <v>0.42102999999999996</v>
      </c>
      <c r="N149" s="74"/>
      <c r="O149" s="91">
        <f t="shared" si="22"/>
        <v>0.20386552027171462</v>
      </c>
      <c r="P149" s="91">
        <f t="shared" si="23"/>
        <v>0.274862598864689</v>
      </c>
      <c r="Q149" s="91">
        <f t="shared" si="24"/>
        <v>0.51821532907393775</v>
      </c>
      <c r="AMD149" s="67"/>
      <c r="AME149" s="67"/>
      <c r="AMF149" s="67"/>
      <c r="AMG149" s="67"/>
      <c r="AMH149" s="67"/>
      <c r="AMI149" s="67"/>
      <c r="AMJ149" s="67"/>
      <c r="AMK149" s="67"/>
    </row>
    <row r="150" spans="1:1025" x14ac:dyDescent="0.3">
      <c r="A150" s="251" t="s">
        <v>561</v>
      </c>
      <c r="B150" s="251"/>
      <c r="C150" s="251"/>
      <c r="D150" s="77">
        <f t="shared" si="16"/>
        <v>7.835</v>
      </c>
      <c r="E150" s="90">
        <f t="shared" si="17"/>
        <v>42.050000000000004</v>
      </c>
      <c r="F150" s="90">
        <f t="shared" si="17"/>
        <v>26.01</v>
      </c>
      <c r="G150" s="90">
        <f t="shared" si="17"/>
        <v>94.02</v>
      </c>
      <c r="H150" s="90">
        <f t="shared" si="17"/>
        <v>791.39</v>
      </c>
      <c r="I150" s="67"/>
      <c r="J150" s="91">
        <f t="shared" si="18"/>
        <v>0.42050000000000004</v>
      </c>
      <c r="K150" s="91">
        <f t="shared" si="19"/>
        <v>0.3882089552238806</v>
      </c>
      <c r="L150" s="91">
        <f t="shared" si="20"/>
        <v>0.37607999999999997</v>
      </c>
      <c r="M150" s="91">
        <f t="shared" si="21"/>
        <v>0.39569500000000002</v>
      </c>
      <c r="N150" s="74"/>
      <c r="O150" s="91">
        <f t="shared" si="22"/>
        <v>0.21785086998824854</v>
      </c>
      <c r="P150" s="91">
        <f t="shared" si="23"/>
        <v>0.30138326236116203</v>
      </c>
      <c r="Q150" s="91">
        <f t="shared" si="24"/>
        <v>0.47877860473344369</v>
      </c>
      <c r="AMD150" s="67"/>
      <c r="AME150" s="67"/>
      <c r="AMF150" s="67"/>
      <c r="AMG150" s="67"/>
      <c r="AMH150" s="67"/>
      <c r="AMI150" s="67"/>
      <c r="AMJ150" s="67"/>
      <c r="AMK150" s="67"/>
    </row>
    <row r="151" spans="1:1025" x14ac:dyDescent="0.3">
      <c r="A151" s="251" t="s">
        <v>562</v>
      </c>
      <c r="B151" s="251"/>
      <c r="C151" s="251"/>
      <c r="D151" s="77">
        <f t="shared" si="16"/>
        <v>8.3516666666666666</v>
      </c>
      <c r="E151" s="90">
        <f t="shared" ref="E151:H154" si="25">E76+E101</f>
        <v>35.9</v>
      </c>
      <c r="F151" s="90">
        <f t="shared" si="25"/>
        <v>25.14</v>
      </c>
      <c r="G151" s="90">
        <f t="shared" si="25"/>
        <v>100.22</v>
      </c>
      <c r="H151" s="90">
        <f t="shared" si="25"/>
        <v>784.33</v>
      </c>
      <c r="I151" s="67"/>
      <c r="J151" s="91">
        <f t="shared" si="18"/>
        <v>0.35899999999999999</v>
      </c>
      <c r="K151" s="91">
        <f t="shared" si="19"/>
        <v>0.37522388059701495</v>
      </c>
      <c r="L151" s="91">
        <f t="shared" si="20"/>
        <v>0.40088000000000001</v>
      </c>
      <c r="M151" s="91">
        <f t="shared" si="21"/>
        <v>0.39216500000000004</v>
      </c>
      <c r="N151" s="74"/>
      <c r="O151" s="91">
        <f t="shared" si="22"/>
        <v>0.18766335598536327</v>
      </c>
      <c r="P151" s="91">
        <f t="shared" si="23"/>
        <v>0.29392449606670662</v>
      </c>
      <c r="Q151" s="91">
        <f t="shared" si="24"/>
        <v>0.51494472989685469</v>
      </c>
      <c r="AMD151" s="67"/>
      <c r="AME151" s="67"/>
      <c r="AMF151" s="67"/>
      <c r="AMG151" s="67"/>
      <c r="AMH151" s="67"/>
      <c r="AMI151" s="67"/>
      <c r="AMJ151" s="67"/>
      <c r="AMK151" s="67"/>
    </row>
    <row r="152" spans="1:1025" x14ac:dyDescent="0.3">
      <c r="A152" s="251" t="s">
        <v>563</v>
      </c>
      <c r="B152" s="251"/>
      <c r="C152" s="251"/>
      <c r="D152" s="77">
        <f t="shared" si="16"/>
        <v>8.5616666666666674</v>
      </c>
      <c r="E152" s="90">
        <f t="shared" si="25"/>
        <v>42.93</v>
      </c>
      <c r="F152" s="90">
        <f t="shared" si="25"/>
        <v>27.76</v>
      </c>
      <c r="G152" s="90">
        <f t="shared" si="25"/>
        <v>102.74000000000001</v>
      </c>
      <c r="H152" s="90">
        <f t="shared" si="25"/>
        <v>844.24</v>
      </c>
      <c r="I152" s="67"/>
      <c r="J152" s="91">
        <f t="shared" si="18"/>
        <v>0.42930000000000001</v>
      </c>
      <c r="K152" s="91">
        <f t="shared" si="19"/>
        <v>0.41432835820895525</v>
      </c>
      <c r="L152" s="91">
        <f t="shared" si="20"/>
        <v>0.41096000000000005</v>
      </c>
      <c r="M152" s="91">
        <f t="shared" si="21"/>
        <v>0.42212</v>
      </c>
      <c r="N152" s="74"/>
      <c r="O152" s="91">
        <f t="shared" si="22"/>
        <v>0.20848692314981518</v>
      </c>
      <c r="P152" s="91">
        <f t="shared" si="23"/>
        <v>0.30152468492371837</v>
      </c>
      <c r="Q152" s="91">
        <f t="shared" si="24"/>
        <v>0.49043186771534164</v>
      </c>
      <c r="AMD152" s="67"/>
      <c r="AME152" s="67"/>
      <c r="AMF152" s="67"/>
      <c r="AMG152" s="67"/>
      <c r="AMH152" s="67"/>
      <c r="AMI152" s="67"/>
      <c r="AMJ152" s="67"/>
      <c r="AMK152" s="67"/>
    </row>
    <row r="153" spans="1:1025" x14ac:dyDescent="0.3">
      <c r="A153" s="251" t="s">
        <v>564</v>
      </c>
      <c r="B153" s="251"/>
      <c r="C153" s="251"/>
      <c r="D153" s="77">
        <f t="shared" si="16"/>
        <v>7.517500000000001</v>
      </c>
      <c r="E153" s="90">
        <f t="shared" si="25"/>
        <v>40.26</v>
      </c>
      <c r="F153" s="90">
        <f t="shared" si="25"/>
        <v>27.5</v>
      </c>
      <c r="G153" s="90">
        <f t="shared" si="25"/>
        <v>90.210000000000008</v>
      </c>
      <c r="H153" s="90">
        <f t="shared" si="25"/>
        <v>782.57</v>
      </c>
      <c r="I153" s="67"/>
      <c r="J153" s="91">
        <f t="shared" si="18"/>
        <v>0.40259999999999996</v>
      </c>
      <c r="K153" s="91">
        <f t="shared" si="19"/>
        <v>0.41044776119402987</v>
      </c>
      <c r="L153" s="91">
        <f t="shared" si="20"/>
        <v>0.36084000000000005</v>
      </c>
      <c r="M153" s="91">
        <f t="shared" si="21"/>
        <v>0.39128500000000005</v>
      </c>
      <c r="N153" s="74"/>
      <c r="O153" s="91">
        <f t="shared" si="22"/>
        <v>0.2109280958891856</v>
      </c>
      <c r="P153" s="91">
        <f t="shared" si="23"/>
        <v>0.32223954406634547</v>
      </c>
      <c r="Q153" s="91">
        <f t="shared" si="24"/>
        <v>0.46455435296522996</v>
      </c>
      <c r="AMD153" s="67"/>
      <c r="AME153" s="67"/>
      <c r="AMF153" s="67"/>
      <c r="AMG153" s="67"/>
      <c r="AMH153" s="67"/>
      <c r="AMI153" s="67"/>
      <c r="AMJ153" s="67"/>
      <c r="AMK153" s="67"/>
    </row>
    <row r="154" spans="1:1025" x14ac:dyDescent="0.3">
      <c r="A154" s="251" t="s">
        <v>56</v>
      </c>
      <c r="B154" s="251"/>
      <c r="C154" s="251"/>
      <c r="D154" s="77">
        <f t="shared" si="16"/>
        <v>8.4058333333333337</v>
      </c>
      <c r="E154" s="90">
        <f t="shared" si="25"/>
        <v>39.67</v>
      </c>
      <c r="F154" s="90">
        <f t="shared" si="25"/>
        <v>25.66</v>
      </c>
      <c r="G154" s="90">
        <f t="shared" si="25"/>
        <v>100.87</v>
      </c>
      <c r="H154" s="90">
        <f t="shared" si="25"/>
        <v>806.78</v>
      </c>
      <c r="I154" s="67"/>
      <c r="J154" s="91">
        <f t="shared" si="18"/>
        <v>0.3967</v>
      </c>
      <c r="K154" s="91">
        <f t="shared" si="19"/>
        <v>0.38298507462686565</v>
      </c>
      <c r="L154" s="91">
        <f t="shared" si="20"/>
        <v>0.40348000000000001</v>
      </c>
      <c r="M154" s="91">
        <f t="shared" si="21"/>
        <v>0.40338999999999997</v>
      </c>
      <c r="N154" s="74"/>
      <c r="O154" s="91">
        <f t="shared" si="22"/>
        <v>0.20160018840328217</v>
      </c>
      <c r="P154" s="91">
        <f t="shared" si="23"/>
        <v>0.29165596569077074</v>
      </c>
      <c r="Q154" s="91">
        <f t="shared" si="24"/>
        <v>0.50386239123428944</v>
      </c>
      <c r="AMD154" s="67"/>
      <c r="AME154" s="67"/>
      <c r="AMF154" s="67"/>
      <c r="AMG154" s="67"/>
      <c r="AMH154" s="67"/>
      <c r="AMI154" s="67"/>
      <c r="AMJ154" s="67"/>
      <c r="AMK154" s="67"/>
    </row>
    <row r="156" spans="1:1025" x14ac:dyDescent="0.3">
      <c r="A156" s="255" t="s">
        <v>673</v>
      </c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</row>
    <row r="157" spans="1:1025" x14ac:dyDescent="0.3">
      <c r="A157" s="256" t="s">
        <v>51</v>
      </c>
      <c r="B157" s="256"/>
      <c r="C157" s="256"/>
      <c r="D157" s="256" t="s">
        <v>214</v>
      </c>
      <c r="E157" s="261" t="s">
        <v>26</v>
      </c>
      <c r="F157" s="261"/>
      <c r="G157" s="261"/>
      <c r="H157" s="256" t="s">
        <v>52</v>
      </c>
      <c r="I157" s="67"/>
      <c r="J157" s="262" t="s">
        <v>53</v>
      </c>
      <c r="K157" s="262"/>
      <c r="L157" s="262"/>
      <c r="M157" s="262"/>
      <c r="N157" s="74"/>
      <c r="O157" s="262" t="s">
        <v>54</v>
      </c>
      <c r="P157" s="262"/>
      <c r="Q157" s="262"/>
    </row>
    <row r="158" spans="1:1025" x14ac:dyDescent="0.3">
      <c r="A158" s="257"/>
      <c r="B158" s="258"/>
      <c r="C158" s="259"/>
      <c r="D158" s="260"/>
      <c r="E158" s="90" t="s">
        <v>30</v>
      </c>
      <c r="F158" s="90" t="s">
        <v>31</v>
      </c>
      <c r="G158" s="90" t="s">
        <v>32</v>
      </c>
      <c r="H158" s="260"/>
      <c r="I158" s="67"/>
      <c r="J158" s="91" t="s">
        <v>30</v>
      </c>
      <c r="K158" s="91" t="s">
        <v>31</v>
      </c>
      <c r="L158" s="91" t="s">
        <v>32</v>
      </c>
      <c r="M158" s="91" t="s">
        <v>55</v>
      </c>
      <c r="N158" s="74"/>
      <c r="O158" s="91" t="s">
        <v>30</v>
      </c>
      <c r="P158" s="91" t="s">
        <v>31</v>
      </c>
      <c r="Q158" s="91" t="s">
        <v>32</v>
      </c>
    </row>
    <row r="159" spans="1:1025" x14ac:dyDescent="0.3">
      <c r="A159" s="251" t="s">
        <v>1</v>
      </c>
      <c r="B159" s="251"/>
      <c r="C159" s="251"/>
      <c r="D159" s="77">
        <f>G159/12</f>
        <v>15.652499999999998</v>
      </c>
      <c r="E159" s="84">
        <f>E109+E134</f>
        <v>60.260000000000005</v>
      </c>
      <c r="F159" s="84">
        <f t="shared" ref="F159:H159" si="26">F109+F134</f>
        <v>44.86</v>
      </c>
      <c r="G159" s="84">
        <f t="shared" si="26"/>
        <v>187.82999999999998</v>
      </c>
      <c r="H159" s="84">
        <f t="shared" si="26"/>
        <v>1418.08</v>
      </c>
      <c r="I159" s="67"/>
      <c r="J159" s="91">
        <f>E159/$E$4</f>
        <v>0.60260000000000002</v>
      </c>
      <c r="K159" s="91">
        <f>F159/$F$4</f>
        <v>0.66955223880597015</v>
      </c>
      <c r="L159" s="91">
        <f>G159/$G$4</f>
        <v>0.75131999999999999</v>
      </c>
      <c r="M159" s="91">
        <f>H159/$H$4</f>
        <v>0.70904</v>
      </c>
      <c r="N159" s="74"/>
      <c r="O159" s="91">
        <f>E159*4.1/H159</f>
        <v>0.17422571364097936</v>
      </c>
      <c r="P159" s="91">
        <f>F159*9.17/H159</f>
        <v>0.29008673699650234</v>
      </c>
      <c r="Q159" s="91">
        <f>G159*4.03/H159</f>
        <v>0.53378857328218432</v>
      </c>
    </row>
    <row r="160" spans="1:1025" x14ac:dyDescent="0.3">
      <c r="A160" s="251" t="s">
        <v>2</v>
      </c>
      <c r="B160" s="251"/>
      <c r="C160" s="251"/>
      <c r="D160" s="77">
        <f t="shared" ref="D160:D179" si="27">G160/12</f>
        <v>15.172499999999999</v>
      </c>
      <c r="E160" s="84">
        <f t="shared" ref="E160:H175" si="28">E110+E135</f>
        <v>74.069999999999993</v>
      </c>
      <c r="F160" s="84">
        <f t="shared" si="28"/>
        <v>38.11</v>
      </c>
      <c r="G160" s="84">
        <f t="shared" si="28"/>
        <v>182.07</v>
      </c>
      <c r="H160" s="84">
        <f t="shared" si="28"/>
        <v>1395.47</v>
      </c>
      <c r="I160" s="67"/>
      <c r="J160" s="91">
        <f t="shared" ref="J160:J179" si="29">E160/$E$4</f>
        <v>0.74069999999999991</v>
      </c>
      <c r="K160" s="91">
        <f t="shared" ref="K160:K179" si="30">F160/$F$4</f>
        <v>0.56880597014925371</v>
      </c>
      <c r="L160" s="91">
        <f t="shared" ref="L160:L179" si="31">G160/$G$4</f>
        <v>0.72827999999999993</v>
      </c>
      <c r="M160" s="91">
        <f t="shared" ref="M160:M179" si="32">H160/$H$4</f>
        <v>0.69773499999999999</v>
      </c>
      <c r="N160" s="74"/>
      <c r="O160" s="91">
        <f t="shared" ref="O160:O179" si="33">E160*4.1/H160</f>
        <v>0.21762345303016184</v>
      </c>
      <c r="P160" s="91">
        <f t="shared" ref="P160:P179" si="34">F160*9.17/H160</f>
        <v>0.25043082259023841</v>
      </c>
      <c r="Q160" s="91">
        <f t="shared" ref="Q160:Q179" si="35">G160*4.03/H160</f>
        <v>0.52580284778605058</v>
      </c>
    </row>
    <row r="161" spans="1:17" x14ac:dyDescent="0.3">
      <c r="A161" s="251" t="s">
        <v>3</v>
      </c>
      <c r="B161" s="251"/>
      <c r="C161" s="251"/>
      <c r="D161" s="77">
        <f t="shared" si="27"/>
        <v>13.700833333333334</v>
      </c>
      <c r="E161" s="84">
        <f t="shared" si="28"/>
        <v>62.629999999999995</v>
      </c>
      <c r="F161" s="84">
        <f t="shared" si="28"/>
        <v>42.2</v>
      </c>
      <c r="G161" s="84">
        <f t="shared" si="28"/>
        <v>164.41</v>
      </c>
      <c r="H161" s="84">
        <f t="shared" si="28"/>
        <v>1310.76</v>
      </c>
      <c r="I161" s="67"/>
      <c r="J161" s="91">
        <f t="shared" si="29"/>
        <v>0.62629999999999997</v>
      </c>
      <c r="K161" s="91">
        <f t="shared" si="30"/>
        <v>0.62985074626865678</v>
      </c>
      <c r="L161" s="91">
        <f t="shared" si="31"/>
        <v>0.65764</v>
      </c>
      <c r="M161" s="91">
        <f t="shared" si="32"/>
        <v>0.65537999999999996</v>
      </c>
      <c r="N161" s="74"/>
      <c r="O161" s="91">
        <f t="shared" si="33"/>
        <v>0.19590390307912964</v>
      </c>
      <c r="P161" s="91">
        <f t="shared" si="34"/>
        <v>0.29522872226799723</v>
      </c>
      <c r="Q161" s="91">
        <f t="shared" si="35"/>
        <v>0.50548712197503742</v>
      </c>
    </row>
    <row r="162" spans="1:17" x14ac:dyDescent="0.3">
      <c r="A162" s="251" t="s">
        <v>4</v>
      </c>
      <c r="B162" s="251"/>
      <c r="C162" s="251"/>
      <c r="D162" s="77">
        <f t="shared" si="27"/>
        <v>14.577500000000001</v>
      </c>
      <c r="E162" s="84">
        <f t="shared" si="28"/>
        <v>61.21</v>
      </c>
      <c r="F162" s="84">
        <f t="shared" si="28"/>
        <v>44.86</v>
      </c>
      <c r="G162" s="84">
        <f t="shared" si="28"/>
        <v>174.93</v>
      </c>
      <c r="H162" s="84">
        <f t="shared" si="28"/>
        <v>1376.37</v>
      </c>
      <c r="I162" s="67"/>
      <c r="J162" s="91">
        <f t="shared" si="29"/>
        <v>0.61209999999999998</v>
      </c>
      <c r="K162" s="91">
        <f t="shared" si="30"/>
        <v>0.66955223880597015</v>
      </c>
      <c r="L162" s="91">
        <f t="shared" si="31"/>
        <v>0.69972000000000001</v>
      </c>
      <c r="M162" s="91">
        <f t="shared" si="32"/>
        <v>0.68818499999999994</v>
      </c>
      <c r="N162" s="74"/>
      <c r="O162" s="91">
        <f t="shared" si="33"/>
        <v>0.18233541852844803</v>
      </c>
      <c r="P162" s="91">
        <f t="shared" si="34"/>
        <v>0.29887762738217194</v>
      </c>
      <c r="Q162" s="91">
        <f t="shared" si="35"/>
        <v>0.51219359619869664</v>
      </c>
    </row>
    <row r="163" spans="1:17" x14ac:dyDescent="0.3">
      <c r="A163" s="251" t="s">
        <v>5</v>
      </c>
      <c r="B163" s="251"/>
      <c r="C163" s="251"/>
      <c r="D163" s="77">
        <f t="shared" si="27"/>
        <v>14.610833333333332</v>
      </c>
      <c r="E163" s="84">
        <f t="shared" si="28"/>
        <v>71.09</v>
      </c>
      <c r="F163" s="84">
        <f t="shared" si="28"/>
        <v>46.370000000000005</v>
      </c>
      <c r="G163" s="84">
        <f t="shared" si="28"/>
        <v>175.32999999999998</v>
      </c>
      <c r="H163" s="84">
        <f t="shared" si="28"/>
        <v>1399.43</v>
      </c>
      <c r="I163" s="67"/>
      <c r="J163" s="91">
        <f t="shared" si="29"/>
        <v>0.71090000000000009</v>
      </c>
      <c r="K163" s="91">
        <f t="shared" si="30"/>
        <v>0.69208955223880608</v>
      </c>
      <c r="L163" s="91">
        <f t="shared" si="31"/>
        <v>0.70131999999999994</v>
      </c>
      <c r="M163" s="91">
        <f t="shared" si="32"/>
        <v>0.69971500000000009</v>
      </c>
      <c r="N163" s="74"/>
      <c r="O163" s="91">
        <f t="shared" si="33"/>
        <v>0.20827694132611133</v>
      </c>
      <c r="P163" s="91">
        <f t="shared" si="34"/>
        <v>0.30384720922089709</v>
      </c>
      <c r="Q163" s="91">
        <f t="shared" si="35"/>
        <v>0.50490549723816125</v>
      </c>
    </row>
    <row r="164" spans="1:17" x14ac:dyDescent="0.3">
      <c r="A164" s="251" t="s">
        <v>6</v>
      </c>
      <c r="B164" s="251"/>
      <c r="C164" s="251"/>
      <c r="D164" s="77">
        <f t="shared" si="27"/>
        <v>16.080000000000002</v>
      </c>
      <c r="E164" s="84">
        <f t="shared" si="28"/>
        <v>67.72</v>
      </c>
      <c r="F164" s="84">
        <f t="shared" si="28"/>
        <v>46.44</v>
      </c>
      <c r="G164" s="84">
        <f t="shared" si="28"/>
        <v>192.96</v>
      </c>
      <c r="H164" s="84">
        <f t="shared" si="28"/>
        <v>1480.97</v>
      </c>
      <c r="I164" s="67"/>
      <c r="J164" s="91">
        <f t="shared" si="29"/>
        <v>0.67720000000000002</v>
      </c>
      <c r="K164" s="91">
        <f t="shared" si="30"/>
        <v>0.69313432835820887</v>
      </c>
      <c r="L164" s="91">
        <f t="shared" si="31"/>
        <v>0.77184000000000008</v>
      </c>
      <c r="M164" s="91">
        <f t="shared" si="32"/>
        <v>0.74048500000000006</v>
      </c>
      <c r="N164" s="74"/>
      <c r="O164" s="91">
        <f t="shared" si="33"/>
        <v>0.18747982741041344</v>
      </c>
      <c r="P164" s="91">
        <f t="shared" si="34"/>
        <v>0.28755126707495759</v>
      </c>
      <c r="Q164" s="91">
        <f t="shared" si="35"/>
        <v>0.52508072412000251</v>
      </c>
    </row>
    <row r="165" spans="1:17" x14ac:dyDescent="0.3">
      <c r="A165" s="251" t="s">
        <v>7</v>
      </c>
      <c r="B165" s="251"/>
      <c r="C165" s="251"/>
      <c r="D165" s="77">
        <f t="shared" si="27"/>
        <v>13.5725</v>
      </c>
      <c r="E165" s="84">
        <f t="shared" si="28"/>
        <v>74.84</v>
      </c>
      <c r="F165" s="84">
        <f t="shared" si="28"/>
        <v>43.94</v>
      </c>
      <c r="G165" s="84">
        <f t="shared" si="28"/>
        <v>162.87</v>
      </c>
      <c r="H165" s="84">
        <f t="shared" si="28"/>
        <v>1371.88</v>
      </c>
      <c r="I165" s="67"/>
      <c r="J165" s="91">
        <f t="shared" si="29"/>
        <v>0.74840000000000007</v>
      </c>
      <c r="K165" s="91">
        <f t="shared" si="30"/>
        <v>0.65582089552238798</v>
      </c>
      <c r="L165" s="91">
        <f t="shared" si="31"/>
        <v>0.65148000000000006</v>
      </c>
      <c r="M165" s="91">
        <f t="shared" si="32"/>
        <v>0.68594000000000011</v>
      </c>
      <c r="N165" s="74"/>
      <c r="O165" s="91">
        <f t="shared" si="33"/>
        <v>0.22366679301396622</v>
      </c>
      <c r="P165" s="91">
        <f t="shared" si="34"/>
        <v>0.29370630084263927</v>
      </c>
      <c r="Q165" s="91">
        <f t="shared" si="35"/>
        <v>0.4784427938303642</v>
      </c>
    </row>
    <row r="166" spans="1:17" x14ac:dyDescent="0.3">
      <c r="A166" s="251" t="s">
        <v>8</v>
      </c>
      <c r="B166" s="251"/>
      <c r="C166" s="251"/>
      <c r="D166" s="77">
        <f t="shared" si="27"/>
        <v>16.346666666666668</v>
      </c>
      <c r="E166" s="84">
        <f t="shared" si="28"/>
        <v>66.91</v>
      </c>
      <c r="F166" s="84">
        <f t="shared" si="28"/>
        <v>43.650000000000006</v>
      </c>
      <c r="G166" s="84">
        <f t="shared" si="28"/>
        <v>196.16000000000003</v>
      </c>
      <c r="H166" s="84">
        <f t="shared" si="28"/>
        <v>1467.94</v>
      </c>
      <c r="I166" s="67"/>
      <c r="J166" s="91">
        <f t="shared" si="29"/>
        <v>0.66909999999999992</v>
      </c>
      <c r="K166" s="91">
        <f t="shared" si="30"/>
        <v>0.65149253731343293</v>
      </c>
      <c r="L166" s="91">
        <f t="shared" si="31"/>
        <v>0.78464000000000012</v>
      </c>
      <c r="M166" s="91">
        <f t="shared" si="32"/>
        <v>0.73397000000000001</v>
      </c>
      <c r="N166" s="74"/>
      <c r="O166" s="91">
        <f t="shared" si="33"/>
        <v>0.1868816164148398</v>
      </c>
      <c r="P166" s="91">
        <f t="shared" si="34"/>
        <v>0.27267497309154326</v>
      </c>
      <c r="Q166" s="91">
        <f t="shared" si="35"/>
        <v>0.5385266427783153</v>
      </c>
    </row>
    <row r="167" spans="1:17" x14ac:dyDescent="0.3">
      <c r="A167" s="251" t="s">
        <v>9</v>
      </c>
      <c r="B167" s="251"/>
      <c r="C167" s="251"/>
      <c r="D167" s="77">
        <f t="shared" si="27"/>
        <v>14.717500000000001</v>
      </c>
      <c r="E167" s="84">
        <f t="shared" si="28"/>
        <v>65.59</v>
      </c>
      <c r="F167" s="84">
        <f t="shared" si="28"/>
        <v>45.16</v>
      </c>
      <c r="G167" s="84">
        <f t="shared" si="28"/>
        <v>176.61</v>
      </c>
      <c r="H167" s="84">
        <f t="shared" si="28"/>
        <v>1397.96</v>
      </c>
      <c r="I167" s="67"/>
      <c r="J167" s="91">
        <f t="shared" si="29"/>
        <v>0.65590000000000004</v>
      </c>
      <c r="K167" s="91">
        <f t="shared" si="30"/>
        <v>0.67402985074626864</v>
      </c>
      <c r="L167" s="91">
        <f t="shared" si="31"/>
        <v>0.70644000000000007</v>
      </c>
      <c r="M167" s="91">
        <f t="shared" si="32"/>
        <v>0.69898000000000005</v>
      </c>
      <c r="N167" s="74"/>
      <c r="O167" s="91">
        <f t="shared" si="33"/>
        <v>0.19236530372828978</v>
      </c>
      <c r="P167" s="91">
        <f t="shared" si="34"/>
        <v>0.29622964891699333</v>
      </c>
      <c r="Q167" s="91">
        <f t="shared" si="35"/>
        <v>0.50912636985321469</v>
      </c>
    </row>
    <row r="168" spans="1:17" x14ac:dyDescent="0.3">
      <c r="A168" s="251" t="s">
        <v>10</v>
      </c>
      <c r="B168" s="251"/>
      <c r="C168" s="251"/>
      <c r="D168" s="77">
        <f t="shared" si="27"/>
        <v>14.646666666666667</v>
      </c>
      <c r="E168" s="84">
        <f t="shared" si="28"/>
        <v>68.86</v>
      </c>
      <c r="F168" s="84">
        <f t="shared" si="28"/>
        <v>45.39</v>
      </c>
      <c r="G168" s="84">
        <f t="shared" si="28"/>
        <v>175.76</v>
      </c>
      <c r="H168" s="84">
        <f t="shared" si="28"/>
        <v>1405.7</v>
      </c>
      <c r="I168" s="67"/>
      <c r="J168" s="91">
        <f t="shared" si="29"/>
        <v>0.68859999999999999</v>
      </c>
      <c r="K168" s="91">
        <f t="shared" si="30"/>
        <v>0.67746268656716424</v>
      </c>
      <c r="L168" s="91">
        <f t="shared" si="31"/>
        <v>0.70304</v>
      </c>
      <c r="M168" s="91">
        <f t="shared" si="32"/>
        <v>0.70284999999999997</v>
      </c>
      <c r="N168" s="74"/>
      <c r="O168" s="91">
        <f t="shared" si="33"/>
        <v>0.20084370776125771</v>
      </c>
      <c r="P168" s="91">
        <f t="shared" si="34"/>
        <v>0.29609895425766519</v>
      </c>
      <c r="Q168" s="91">
        <f t="shared" si="35"/>
        <v>0.50388617770505795</v>
      </c>
    </row>
    <row r="169" spans="1:17" x14ac:dyDescent="0.3">
      <c r="A169" s="251" t="s">
        <v>555</v>
      </c>
      <c r="B169" s="251"/>
      <c r="C169" s="251"/>
      <c r="D169" s="77">
        <f t="shared" si="27"/>
        <v>16.268333333333334</v>
      </c>
      <c r="E169" s="84">
        <f t="shared" si="28"/>
        <v>63.61</v>
      </c>
      <c r="F169" s="84">
        <f t="shared" si="28"/>
        <v>46.43</v>
      </c>
      <c r="G169" s="84">
        <f t="shared" si="28"/>
        <v>195.22</v>
      </c>
      <c r="H169" s="84">
        <f t="shared" si="28"/>
        <v>1475.3400000000001</v>
      </c>
      <c r="I169" s="67"/>
      <c r="J169" s="91">
        <f t="shared" si="29"/>
        <v>0.6361</v>
      </c>
      <c r="K169" s="91">
        <f t="shared" si="30"/>
        <v>0.69298507462686565</v>
      </c>
      <c r="L169" s="91">
        <f t="shared" si="31"/>
        <v>0.78088000000000002</v>
      </c>
      <c r="M169" s="91">
        <f t="shared" si="32"/>
        <v>0.73767000000000005</v>
      </c>
      <c r="N169" s="74"/>
      <c r="O169" s="91">
        <f t="shared" si="33"/>
        <v>0.17677348950072522</v>
      </c>
      <c r="P169" s="91">
        <f t="shared" si="34"/>
        <v>0.28858642753534774</v>
      </c>
      <c r="Q169" s="91">
        <f t="shared" si="35"/>
        <v>0.53325782531484267</v>
      </c>
    </row>
    <row r="170" spans="1:17" x14ac:dyDescent="0.3">
      <c r="A170" s="251" t="s">
        <v>556</v>
      </c>
      <c r="B170" s="251"/>
      <c r="C170" s="251"/>
      <c r="D170" s="77">
        <f t="shared" si="27"/>
        <v>13.5725</v>
      </c>
      <c r="E170" s="84">
        <f t="shared" si="28"/>
        <v>77.23</v>
      </c>
      <c r="F170" s="84">
        <f t="shared" si="28"/>
        <v>45.22</v>
      </c>
      <c r="G170" s="84">
        <f t="shared" si="28"/>
        <v>162.87</v>
      </c>
      <c r="H170" s="84">
        <f t="shared" si="28"/>
        <v>1389.5700000000002</v>
      </c>
      <c r="I170" s="67"/>
      <c r="J170" s="91">
        <f t="shared" si="29"/>
        <v>0.77229999999999999</v>
      </c>
      <c r="K170" s="91">
        <f t="shared" si="30"/>
        <v>0.67492537313432832</v>
      </c>
      <c r="L170" s="91">
        <f t="shared" si="31"/>
        <v>0.65148000000000006</v>
      </c>
      <c r="M170" s="91">
        <f t="shared" si="32"/>
        <v>0.6947850000000001</v>
      </c>
      <c r="N170" s="74"/>
      <c r="O170" s="91">
        <f t="shared" si="33"/>
        <v>0.22787121195765592</v>
      </c>
      <c r="P170" s="91">
        <f t="shared" si="34"/>
        <v>0.29841418568334083</v>
      </c>
      <c r="Q170" s="91">
        <f t="shared" si="35"/>
        <v>0.47235195060342405</v>
      </c>
    </row>
    <row r="171" spans="1:17" x14ac:dyDescent="0.3">
      <c r="A171" s="251" t="s">
        <v>557</v>
      </c>
      <c r="B171" s="251"/>
      <c r="C171" s="251"/>
      <c r="D171" s="77">
        <f t="shared" si="27"/>
        <v>14.698333333333332</v>
      </c>
      <c r="E171" s="84">
        <f t="shared" si="28"/>
        <v>64.61</v>
      </c>
      <c r="F171" s="84">
        <f t="shared" si="28"/>
        <v>41.650000000000006</v>
      </c>
      <c r="G171" s="84">
        <f t="shared" si="28"/>
        <v>176.38</v>
      </c>
      <c r="H171" s="84">
        <f t="shared" si="28"/>
        <v>1337.13</v>
      </c>
      <c r="I171" s="67"/>
      <c r="J171" s="91">
        <f t="shared" si="29"/>
        <v>0.64610000000000001</v>
      </c>
      <c r="K171" s="91">
        <f t="shared" si="30"/>
        <v>0.62164179104477624</v>
      </c>
      <c r="L171" s="91">
        <f t="shared" si="31"/>
        <v>0.70552000000000004</v>
      </c>
      <c r="M171" s="91">
        <f t="shared" si="32"/>
        <v>0.66856500000000008</v>
      </c>
      <c r="N171" s="74"/>
      <c r="O171" s="91">
        <f t="shared" si="33"/>
        <v>0.19811162714171393</v>
      </c>
      <c r="P171" s="91">
        <f t="shared" si="34"/>
        <v>0.2856345306739061</v>
      </c>
      <c r="Q171" s="91">
        <f t="shared" si="35"/>
        <v>0.53159483371100791</v>
      </c>
    </row>
    <row r="172" spans="1:17" x14ac:dyDescent="0.3">
      <c r="A172" s="251" t="s">
        <v>558</v>
      </c>
      <c r="B172" s="251"/>
      <c r="C172" s="251"/>
      <c r="D172" s="77">
        <f t="shared" si="27"/>
        <v>13.903333333333334</v>
      </c>
      <c r="E172" s="84">
        <f t="shared" si="28"/>
        <v>58.95</v>
      </c>
      <c r="F172" s="84">
        <f t="shared" si="28"/>
        <v>44.38</v>
      </c>
      <c r="G172" s="84">
        <f t="shared" si="28"/>
        <v>166.84</v>
      </c>
      <c r="H172" s="84">
        <f t="shared" si="28"/>
        <v>1335.65</v>
      </c>
      <c r="I172" s="67"/>
      <c r="J172" s="91">
        <f t="shared" si="29"/>
        <v>0.58950000000000002</v>
      </c>
      <c r="K172" s="91">
        <f t="shared" si="30"/>
        <v>0.66238805970149262</v>
      </c>
      <c r="L172" s="91">
        <f t="shared" si="31"/>
        <v>0.66736000000000006</v>
      </c>
      <c r="M172" s="91">
        <f t="shared" si="32"/>
        <v>0.667825</v>
      </c>
      <c r="N172" s="74"/>
      <c r="O172" s="91">
        <f t="shared" si="33"/>
        <v>0.18095683749485267</v>
      </c>
      <c r="P172" s="91">
        <f t="shared" si="34"/>
        <v>0.30469404409837908</v>
      </c>
      <c r="Q172" s="91">
        <f t="shared" si="35"/>
        <v>0.50339924381387346</v>
      </c>
    </row>
    <row r="173" spans="1:17" x14ac:dyDescent="0.3">
      <c r="A173" s="251" t="s">
        <v>559</v>
      </c>
      <c r="B173" s="251"/>
      <c r="C173" s="251"/>
      <c r="D173" s="77">
        <f t="shared" si="27"/>
        <v>15.1275</v>
      </c>
      <c r="E173" s="84">
        <f t="shared" si="28"/>
        <v>72.11</v>
      </c>
      <c r="F173" s="84">
        <f t="shared" si="28"/>
        <v>47.55</v>
      </c>
      <c r="G173" s="84">
        <f t="shared" si="28"/>
        <v>181.53</v>
      </c>
      <c r="H173" s="84">
        <f t="shared" si="28"/>
        <v>1459.3400000000001</v>
      </c>
      <c r="I173" s="67"/>
      <c r="J173" s="91">
        <f t="shared" si="29"/>
        <v>0.72109999999999996</v>
      </c>
      <c r="K173" s="91">
        <f t="shared" si="30"/>
        <v>0.70970149253731341</v>
      </c>
      <c r="L173" s="91">
        <f t="shared" si="31"/>
        <v>0.72611999999999999</v>
      </c>
      <c r="M173" s="91">
        <f t="shared" si="32"/>
        <v>0.72967000000000004</v>
      </c>
      <c r="N173" s="74"/>
      <c r="O173" s="91">
        <f t="shared" si="33"/>
        <v>0.2025922677374703</v>
      </c>
      <c r="P173" s="91">
        <f t="shared" si="34"/>
        <v>0.29878815080789939</v>
      </c>
      <c r="Q173" s="91">
        <f t="shared" si="35"/>
        <v>0.50129914893033833</v>
      </c>
    </row>
    <row r="174" spans="1:17" x14ac:dyDescent="0.3">
      <c r="A174" s="251" t="s">
        <v>560</v>
      </c>
      <c r="B174" s="251"/>
      <c r="C174" s="251"/>
      <c r="D174" s="77">
        <f t="shared" si="27"/>
        <v>15.595833333333333</v>
      </c>
      <c r="E174" s="84">
        <f t="shared" si="28"/>
        <v>63.78</v>
      </c>
      <c r="F174" s="84">
        <f t="shared" si="28"/>
        <v>45.680000000000007</v>
      </c>
      <c r="G174" s="84">
        <f t="shared" si="28"/>
        <v>187.15</v>
      </c>
      <c r="H174" s="84">
        <f t="shared" si="28"/>
        <v>1437.5</v>
      </c>
      <c r="I174" s="67"/>
      <c r="J174" s="91">
        <f t="shared" si="29"/>
        <v>0.63780000000000003</v>
      </c>
      <c r="K174" s="91">
        <f t="shared" si="30"/>
        <v>0.68179104477611951</v>
      </c>
      <c r="L174" s="91">
        <f t="shared" si="31"/>
        <v>0.74860000000000004</v>
      </c>
      <c r="M174" s="91">
        <f t="shared" si="32"/>
        <v>0.71875</v>
      </c>
      <c r="N174" s="74"/>
      <c r="O174" s="91">
        <f t="shared" si="33"/>
        <v>0.18191165217391303</v>
      </c>
      <c r="P174" s="91">
        <f t="shared" si="34"/>
        <v>0.29139867826086963</v>
      </c>
      <c r="Q174" s="91">
        <f t="shared" si="35"/>
        <v>0.52467095652173912</v>
      </c>
    </row>
    <row r="175" spans="1:17" x14ac:dyDescent="0.3">
      <c r="A175" s="251" t="s">
        <v>561</v>
      </c>
      <c r="B175" s="251"/>
      <c r="C175" s="251"/>
      <c r="D175" s="77">
        <f t="shared" si="27"/>
        <v>13.484166666666667</v>
      </c>
      <c r="E175" s="84">
        <f t="shared" si="28"/>
        <v>80.34</v>
      </c>
      <c r="F175" s="84">
        <f t="shared" si="28"/>
        <v>42.930000000000007</v>
      </c>
      <c r="G175" s="84">
        <f t="shared" si="28"/>
        <v>161.81</v>
      </c>
      <c r="H175" s="84">
        <f t="shared" si="28"/>
        <v>1381.1399999999999</v>
      </c>
      <c r="I175" s="67"/>
      <c r="J175" s="91">
        <f t="shared" si="29"/>
        <v>0.8034</v>
      </c>
      <c r="K175" s="91">
        <f t="shared" si="30"/>
        <v>0.64074626865671647</v>
      </c>
      <c r="L175" s="91">
        <f t="shared" si="31"/>
        <v>0.64724000000000004</v>
      </c>
      <c r="M175" s="91">
        <f t="shared" si="32"/>
        <v>0.69056999999999991</v>
      </c>
      <c r="N175" s="74"/>
      <c r="O175" s="91">
        <f t="shared" si="33"/>
        <v>0.23849428732785963</v>
      </c>
      <c r="P175" s="91">
        <f t="shared" si="34"/>
        <v>0.28503127850905779</v>
      </c>
      <c r="Q175" s="91">
        <f t="shared" si="35"/>
        <v>0.4721420710427619</v>
      </c>
    </row>
    <row r="176" spans="1:17" x14ac:dyDescent="0.3">
      <c r="A176" s="251" t="s">
        <v>562</v>
      </c>
      <c r="B176" s="251"/>
      <c r="C176" s="251"/>
      <c r="D176" s="77">
        <f t="shared" si="27"/>
        <v>13.933333333333332</v>
      </c>
      <c r="E176" s="84">
        <f t="shared" ref="E176:H179" si="36">E126+E151</f>
        <v>69.62</v>
      </c>
      <c r="F176" s="84">
        <f t="shared" si="36"/>
        <v>45.480000000000004</v>
      </c>
      <c r="G176" s="84">
        <f t="shared" si="36"/>
        <v>167.2</v>
      </c>
      <c r="H176" s="84">
        <f t="shared" si="36"/>
        <v>1373.48</v>
      </c>
      <c r="I176" s="67"/>
      <c r="J176" s="91">
        <f t="shared" si="29"/>
        <v>0.69620000000000004</v>
      </c>
      <c r="K176" s="91">
        <f t="shared" si="30"/>
        <v>0.67880597014925381</v>
      </c>
      <c r="L176" s="91">
        <f t="shared" si="31"/>
        <v>0.66879999999999995</v>
      </c>
      <c r="M176" s="91">
        <f t="shared" si="32"/>
        <v>0.68674000000000002</v>
      </c>
      <c r="N176" s="74"/>
      <c r="O176" s="91">
        <f t="shared" si="33"/>
        <v>0.20782392171709818</v>
      </c>
      <c r="P176" s="91">
        <f t="shared" si="34"/>
        <v>0.30364592130937473</v>
      </c>
      <c r="Q176" s="91">
        <f t="shared" si="35"/>
        <v>0.49059032530506452</v>
      </c>
    </row>
    <row r="177" spans="1:17" x14ac:dyDescent="0.3">
      <c r="A177" s="251" t="s">
        <v>563</v>
      </c>
      <c r="B177" s="251"/>
      <c r="C177" s="251"/>
      <c r="D177" s="77">
        <f t="shared" si="27"/>
        <v>14.905833333333334</v>
      </c>
      <c r="E177" s="84">
        <f t="shared" si="36"/>
        <v>65.45</v>
      </c>
      <c r="F177" s="84">
        <f t="shared" si="36"/>
        <v>47.03</v>
      </c>
      <c r="G177" s="84">
        <f t="shared" si="36"/>
        <v>178.87</v>
      </c>
      <c r="H177" s="84">
        <f t="shared" si="36"/>
        <v>1420.8899999999999</v>
      </c>
      <c r="I177" s="67"/>
      <c r="J177" s="91">
        <f t="shared" si="29"/>
        <v>0.65450000000000008</v>
      </c>
      <c r="K177" s="91">
        <f t="shared" si="30"/>
        <v>0.70194029850746276</v>
      </c>
      <c r="L177" s="91">
        <f t="shared" si="31"/>
        <v>0.71548</v>
      </c>
      <c r="M177" s="91">
        <f t="shared" si="32"/>
        <v>0.71044499999999988</v>
      </c>
      <c r="N177" s="74"/>
      <c r="O177" s="91">
        <f t="shared" si="33"/>
        <v>0.18885698400298404</v>
      </c>
      <c r="P177" s="91">
        <f t="shared" si="34"/>
        <v>0.30351758404943385</v>
      </c>
      <c r="Q177" s="91">
        <f t="shared" si="35"/>
        <v>0.50732013034084278</v>
      </c>
    </row>
    <row r="178" spans="1:17" x14ac:dyDescent="0.3">
      <c r="A178" s="251" t="s">
        <v>564</v>
      </c>
      <c r="B178" s="251"/>
      <c r="C178" s="251"/>
      <c r="D178" s="77">
        <f t="shared" si="27"/>
        <v>13.556666666666667</v>
      </c>
      <c r="E178" s="84">
        <f t="shared" si="36"/>
        <v>68.8</v>
      </c>
      <c r="F178" s="84">
        <f t="shared" si="36"/>
        <v>49.620000000000005</v>
      </c>
      <c r="G178" s="84">
        <f t="shared" si="36"/>
        <v>162.68</v>
      </c>
      <c r="H178" s="84">
        <f t="shared" si="36"/>
        <v>1393.81</v>
      </c>
      <c r="I178" s="67"/>
      <c r="J178" s="91">
        <f t="shared" si="29"/>
        <v>0.68799999999999994</v>
      </c>
      <c r="K178" s="91">
        <f t="shared" si="30"/>
        <v>0.74059701492537322</v>
      </c>
      <c r="L178" s="91">
        <f t="shared" si="31"/>
        <v>0.65072000000000008</v>
      </c>
      <c r="M178" s="91">
        <f t="shared" si="32"/>
        <v>0.696905</v>
      </c>
      <c r="N178" s="74"/>
      <c r="O178" s="91">
        <f t="shared" si="33"/>
        <v>0.2023805253226767</v>
      </c>
      <c r="P178" s="91">
        <f t="shared" si="34"/>
        <v>0.32645439478838584</v>
      </c>
      <c r="Q178" s="91">
        <f t="shared" si="35"/>
        <v>0.47036568829323944</v>
      </c>
    </row>
    <row r="179" spans="1:17" x14ac:dyDescent="0.3">
      <c r="A179" s="251" t="s">
        <v>56</v>
      </c>
      <c r="B179" s="251"/>
      <c r="C179" s="251"/>
      <c r="D179" s="77">
        <f t="shared" si="27"/>
        <v>14.706666666666669</v>
      </c>
      <c r="E179" s="84">
        <f t="shared" si="36"/>
        <v>67.88</v>
      </c>
      <c r="F179" s="84">
        <f t="shared" si="36"/>
        <v>44.849999999999994</v>
      </c>
      <c r="G179" s="84">
        <f t="shared" si="36"/>
        <v>176.48000000000002</v>
      </c>
      <c r="H179" s="84">
        <f t="shared" si="36"/>
        <v>1401.42</v>
      </c>
      <c r="I179" s="67"/>
      <c r="J179" s="91">
        <f t="shared" si="29"/>
        <v>0.67879999999999996</v>
      </c>
      <c r="K179" s="91">
        <f t="shared" si="30"/>
        <v>0.66940298507462681</v>
      </c>
      <c r="L179" s="91">
        <f t="shared" si="31"/>
        <v>0.7059200000000001</v>
      </c>
      <c r="M179" s="91">
        <f t="shared" si="32"/>
        <v>0.70071000000000006</v>
      </c>
      <c r="N179" s="74"/>
      <c r="O179" s="91">
        <f t="shared" si="33"/>
        <v>0.19859000156983625</v>
      </c>
      <c r="P179" s="91">
        <f t="shared" si="34"/>
        <v>0.29346983773601054</v>
      </c>
      <c r="Q179" s="91">
        <f t="shared" si="35"/>
        <v>0.50749554023775889</v>
      </c>
    </row>
  </sheetData>
  <mergeCells count="198">
    <mergeCell ref="A177:C177"/>
    <mergeCell ref="A178:C178"/>
    <mergeCell ref="A179:C179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2:C152"/>
    <mergeCell ref="A153:C153"/>
    <mergeCell ref="A154:C154"/>
    <mergeCell ref="A156:Q156"/>
    <mergeCell ref="A157:C158"/>
    <mergeCell ref="D157:D158"/>
    <mergeCell ref="E157:G157"/>
    <mergeCell ref="H157:H158"/>
    <mergeCell ref="J157:M157"/>
    <mergeCell ref="O157:Q157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A131:Q131"/>
    <mergeCell ref="A132:C133"/>
    <mergeCell ref="D132:D133"/>
    <mergeCell ref="E132:G132"/>
    <mergeCell ref="H132:H133"/>
    <mergeCell ref="J132:M132"/>
    <mergeCell ref="O132:Q132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2:C102"/>
    <mergeCell ref="A103:C103"/>
    <mergeCell ref="A104:C104"/>
    <mergeCell ref="A106:Q106"/>
    <mergeCell ref="A107:C108"/>
    <mergeCell ref="D107:D108"/>
    <mergeCell ref="E107:G107"/>
    <mergeCell ref="H107:H108"/>
    <mergeCell ref="J107:M107"/>
    <mergeCell ref="O107:Q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7:C77"/>
    <mergeCell ref="A78:C78"/>
    <mergeCell ref="A79:C79"/>
    <mergeCell ref="A81:Q81"/>
    <mergeCell ref="A82:C83"/>
    <mergeCell ref="D82:D83"/>
    <mergeCell ref="E82:G82"/>
    <mergeCell ref="H82:H83"/>
    <mergeCell ref="J82:M82"/>
    <mergeCell ref="O82:Q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2:C52"/>
    <mergeCell ref="A53:C53"/>
    <mergeCell ref="A54:C54"/>
    <mergeCell ref="A56:Q56"/>
    <mergeCell ref="A57:C58"/>
    <mergeCell ref="D57:D58"/>
    <mergeCell ref="E57:G57"/>
    <mergeCell ref="H57:H58"/>
    <mergeCell ref="J57:M57"/>
    <mergeCell ref="O57:Q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1:Q31"/>
    <mergeCell ref="A32:C33"/>
    <mergeCell ref="D32:D33"/>
    <mergeCell ref="E32:G32"/>
    <mergeCell ref="H32:H33"/>
    <mergeCell ref="J32:M32"/>
    <mergeCell ref="O32:Q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2:Q2"/>
    <mergeCell ref="A4:C4"/>
    <mergeCell ref="A6:Q6"/>
    <mergeCell ref="A7:C8"/>
    <mergeCell ref="D7:D8"/>
    <mergeCell ref="E7:G7"/>
    <mergeCell ref="H7:H8"/>
    <mergeCell ref="J7:M7"/>
    <mergeCell ref="O7:Q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verticalDpi="360" r:id="rId1"/>
  <rowBreaks count="1" manualBreakCount="1">
    <brk id="10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S50"/>
  <sheetViews>
    <sheetView view="pageBreakPreview" zoomScale="60" zoomScaleNormal="100" workbookViewId="0">
      <selection activeCell="A2" sqref="A2:AI44"/>
    </sheetView>
  </sheetViews>
  <sheetFormatPr defaultColWidth="9.33203125" defaultRowHeight="16.5" x14ac:dyDescent="0.3"/>
  <cols>
    <col min="1" max="1" width="35.33203125" style="23" customWidth="1"/>
    <col min="2" max="2" width="11" style="23" customWidth="1"/>
    <col min="3" max="3" width="15.1640625" style="23" customWidth="1"/>
    <col min="4" max="4" width="16.33203125" style="23" customWidth="1"/>
    <col min="5" max="6" width="16.5" style="23" customWidth="1"/>
    <col min="7" max="7" width="5" style="23" customWidth="1"/>
    <col min="8" max="8" width="35.1640625" style="23" customWidth="1"/>
    <col min="9" max="9" width="17.5" style="23" customWidth="1"/>
    <col min="10" max="10" width="16.1640625" style="23" customWidth="1"/>
    <col min="11" max="11" width="20.5" style="23" customWidth="1"/>
    <col min="12" max="13" width="17.1640625" style="23" customWidth="1"/>
    <col min="14" max="14" width="6.1640625" style="23" customWidth="1"/>
    <col min="15" max="15" width="23.5" style="23" customWidth="1"/>
    <col min="16" max="16" width="11.6640625" style="23" customWidth="1"/>
    <col min="17" max="17" width="10" style="23" customWidth="1"/>
    <col min="18" max="18" width="13.1640625" style="23" customWidth="1"/>
    <col min="19" max="19" width="13.5" style="23" customWidth="1"/>
    <col min="20" max="20" width="18.83203125" style="23" customWidth="1"/>
    <col min="21" max="21" width="5" style="23" customWidth="1"/>
    <col min="22" max="22" width="1.1640625" style="23" customWidth="1"/>
    <col min="23" max="23" width="33.83203125" style="23" customWidth="1"/>
    <col min="24" max="24" width="17" style="23" customWidth="1"/>
    <col min="25" max="25" width="17.1640625" style="23" customWidth="1"/>
    <col min="26" max="26" width="18.5" style="23" customWidth="1"/>
    <col min="27" max="28" width="16.33203125" style="23" customWidth="1"/>
    <col min="29" max="29" width="5.1640625" style="23" customWidth="1"/>
    <col min="30" max="30" width="27.5" style="23" customWidth="1"/>
    <col min="31" max="31" width="11.33203125" style="23" customWidth="1"/>
    <col min="32" max="32" width="13.83203125" style="23" customWidth="1"/>
    <col min="33" max="33" width="15.5" style="23" customWidth="1"/>
    <col min="34" max="35" width="16" style="23" customWidth="1"/>
    <col min="36" max="37" width="11.33203125" style="23" customWidth="1"/>
    <col min="38" max="38" width="17.1640625" style="23" customWidth="1"/>
    <col min="39" max="264" width="11.1640625" style="23" customWidth="1"/>
    <col min="265" max="265" width="35.33203125" style="23" customWidth="1"/>
    <col min="266" max="266" width="11" style="23" customWidth="1"/>
    <col min="267" max="267" width="15.1640625" style="23" customWidth="1"/>
    <col min="268" max="268" width="16.33203125" style="23" customWidth="1"/>
    <col min="269" max="270" width="16.5" style="23" customWidth="1"/>
    <col min="271" max="271" width="5" style="23" customWidth="1"/>
    <col min="272" max="272" width="36.33203125" style="23" customWidth="1"/>
    <col min="273" max="273" width="14.6640625" style="23" customWidth="1"/>
    <col min="274" max="274" width="16.1640625" style="23" customWidth="1"/>
    <col min="275" max="275" width="20.5" style="23" customWidth="1"/>
    <col min="276" max="277" width="17.1640625" style="23" customWidth="1"/>
    <col min="278" max="278" width="5" style="23" customWidth="1"/>
    <col min="279" max="279" width="35.83203125" style="23" customWidth="1"/>
    <col min="280" max="280" width="17" style="23" customWidth="1"/>
    <col min="281" max="281" width="17.1640625" style="23" customWidth="1"/>
    <col min="282" max="282" width="18.5" style="23" customWidth="1"/>
    <col min="283" max="284" width="16.33203125" style="23" customWidth="1"/>
    <col min="285" max="285" width="5.1640625" style="23" customWidth="1"/>
    <col min="286" max="293" width="11.33203125" style="23" customWidth="1"/>
    <col min="294" max="294" width="17.1640625" style="23" customWidth="1"/>
    <col min="295" max="520" width="11.1640625" style="23" customWidth="1"/>
    <col min="521" max="521" width="35.33203125" style="23" customWidth="1"/>
    <col min="522" max="522" width="11" style="23" customWidth="1"/>
    <col min="523" max="523" width="15.1640625" style="23" customWidth="1"/>
    <col min="524" max="524" width="16.33203125" style="23" customWidth="1"/>
    <col min="525" max="526" width="16.5" style="23" customWidth="1"/>
    <col min="527" max="527" width="5" style="23" customWidth="1"/>
    <col min="528" max="528" width="36.33203125" style="23" customWidth="1"/>
    <col min="529" max="529" width="14.6640625" style="23" customWidth="1"/>
    <col min="530" max="530" width="16.1640625" style="23" customWidth="1"/>
    <col min="531" max="531" width="20.5" style="23" customWidth="1"/>
    <col min="532" max="533" width="17.1640625" style="23" customWidth="1"/>
    <col min="534" max="534" width="5" style="23" customWidth="1"/>
    <col min="535" max="535" width="35.83203125" style="23" customWidth="1"/>
    <col min="536" max="536" width="17" style="23" customWidth="1"/>
    <col min="537" max="537" width="17.1640625" style="23" customWidth="1"/>
    <col min="538" max="538" width="18.5" style="23" customWidth="1"/>
    <col min="539" max="540" width="16.33203125" style="23" customWidth="1"/>
    <col min="541" max="541" width="5.1640625" style="23" customWidth="1"/>
    <col min="542" max="549" width="11.33203125" style="23" customWidth="1"/>
    <col min="550" max="550" width="17.1640625" style="23" customWidth="1"/>
    <col min="551" max="776" width="11.1640625" style="23" customWidth="1"/>
    <col min="777" max="777" width="35.33203125" style="23" customWidth="1"/>
    <col min="778" max="778" width="11" style="23" customWidth="1"/>
    <col min="779" max="779" width="15.1640625" style="23" customWidth="1"/>
    <col min="780" max="780" width="16.33203125" style="23" customWidth="1"/>
    <col min="781" max="782" width="16.5" style="23" customWidth="1"/>
    <col min="783" max="783" width="5" style="23" customWidth="1"/>
    <col min="784" max="784" width="36.33203125" style="23" customWidth="1"/>
    <col min="785" max="785" width="14.6640625" style="23" customWidth="1"/>
    <col min="786" max="786" width="16.1640625" style="23" customWidth="1"/>
    <col min="787" max="787" width="20.5" style="23" customWidth="1"/>
    <col min="788" max="789" width="17.1640625" style="23" customWidth="1"/>
    <col min="790" max="790" width="5" style="23" customWidth="1"/>
    <col min="791" max="791" width="35.83203125" style="23" customWidth="1"/>
    <col min="792" max="792" width="17" style="23" customWidth="1"/>
    <col min="793" max="793" width="17.1640625" style="23" customWidth="1"/>
    <col min="794" max="794" width="18.5" style="23" customWidth="1"/>
    <col min="795" max="796" width="16.33203125" style="23" customWidth="1"/>
    <col min="797" max="797" width="5.1640625" style="23" customWidth="1"/>
    <col min="798" max="805" width="11.33203125" style="23" customWidth="1"/>
    <col min="806" max="806" width="17.1640625" style="23" customWidth="1"/>
    <col min="807" max="1033" width="11.1640625" style="23" customWidth="1"/>
    <col min="1034" max="16384" width="9.33203125" style="10"/>
  </cols>
  <sheetData>
    <row r="1" spans="1:35" x14ac:dyDescent="0.3">
      <c r="T1" s="24" t="s">
        <v>798</v>
      </c>
      <c r="AI1" s="24" t="s">
        <v>798</v>
      </c>
    </row>
    <row r="2" spans="1:35" ht="43.5" customHeight="1" x14ac:dyDescent="0.3">
      <c r="A2" s="263" t="s">
        <v>803</v>
      </c>
      <c r="B2" s="263"/>
      <c r="C2" s="263"/>
      <c r="D2" s="263"/>
      <c r="E2" s="263"/>
      <c r="F2" s="263"/>
      <c r="H2" s="263" t="s">
        <v>803</v>
      </c>
      <c r="I2" s="263"/>
      <c r="J2" s="263"/>
      <c r="K2" s="263"/>
      <c r="L2" s="263"/>
      <c r="M2" s="263"/>
      <c r="N2" s="25"/>
      <c r="O2" s="263" t="s">
        <v>803</v>
      </c>
      <c r="P2" s="263"/>
      <c r="Q2" s="263"/>
      <c r="R2" s="263"/>
      <c r="S2" s="263"/>
      <c r="T2" s="263"/>
      <c r="W2" s="263" t="s">
        <v>803</v>
      </c>
      <c r="X2" s="263"/>
      <c r="Y2" s="263"/>
      <c r="Z2" s="263"/>
      <c r="AA2" s="263"/>
      <c r="AB2" s="263"/>
      <c r="AD2" s="263" t="s">
        <v>803</v>
      </c>
      <c r="AE2" s="263"/>
      <c r="AF2" s="263"/>
      <c r="AG2" s="263"/>
      <c r="AH2" s="263"/>
      <c r="AI2" s="263"/>
    </row>
    <row r="3" spans="1:35" s="26" customFormat="1" x14ac:dyDescent="0.3">
      <c r="A3" s="264" t="s">
        <v>125</v>
      </c>
      <c r="B3" s="264"/>
      <c r="C3" s="264"/>
      <c r="D3" s="264"/>
      <c r="E3" s="264"/>
      <c r="F3" s="264"/>
      <c r="H3" s="264" t="s">
        <v>154</v>
      </c>
      <c r="I3" s="264"/>
      <c r="J3" s="264"/>
      <c r="K3" s="264"/>
      <c r="L3" s="264"/>
      <c r="M3" s="264"/>
      <c r="N3" s="27"/>
      <c r="O3" s="264" t="s">
        <v>790</v>
      </c>
      <c r="P3" s="264"/>
      <c r="Q3" s="264"/>
      <c r="R3" s="264"/>
      <c r="S3" s="264"/>
      <c r="T3" s="264"/>
      <c r="W3" s="264" t="s">
        <v>153</v>
      </c>
      <c r="X3" s="264"/>
      <c r="Y3" s="264"/>
      <c r="Z3" s="264"/>
      <c r="AA3" s="264"/>
      <c r="AB3" s="264"/>
      <c r="AD3" s="264" t="s">
        <v>789</v>
      </c>
      <c r="AE3" s="264"/>
      <c r="AF3" s="264"/>
      <c r="AG3" s="264"/>
      <c r="AH3" s="264"/>
      <c r="AI3" s="264"/>
    </row>
    <row r="4" spans="1:35" ht="127.5" customHeight="1" x14ac:dyDescent="0.3">
      <c r="A4" s="58" t="s">
        <v>126</v>
      </c>
      <c r="B4" s="263" t="s">
        <v>127</v>
      </c>
      <c r="C4" s="58" t="s">
        <v>128</v>
      </c>
      <c r="D4" s="58" t="s">
        <v>787</v>
      </c>
      <c r="E4" s="58" t="s">
        <v>129</v>
      </c>
      <c r="F4" s="58" t="s">
        <v>800</v>
      </c>
      <c r="H4" s="58" t="s">
        <v>126</v>
      </c>
      <c r="I4" s="263" t="s">
        <v>127</v>
      </c>
      <c r="J4" s="58" t="s">
        <v>130</v>
      </c>
      <c r="K4" s="58" t="s">
        <v>787</v>
      </c>
      <c r="L4" s="58" t="s">
        <v>129</v>
      </c>
      <c r="M4" s="58" t="s">
        <v>800</v>
      </c>
      <c r="N4" s="25"/>
      <c r="O4" s="58" t="s">
        <v>126</v>
      </c>
      <c r="P4" s="263" t="s">
        <v>127</v>
      </c>
      <c r="Q4" s="58" t="s">
        <v>225</v>
      </c>
      <c r="R4" s="58" t="s">
        <v>788</v>
      </c>
      <c r="S4" s="58" t="s">
        <v>129</v>
      </c>
      <c r="T4" s="58" t="s">
        <v>800</v>
      </c>
      <c r="W4" s="58" t="s">
        <v>126</v>
      </c>
      <c r="X4" s="263" t="s">
        <v>127</v>
      </c>
      <c r="Y4" s="58" t="s">
        <v>131</v>
      </c>
      <c r="Z4" s="58" t="s">
        <v>787</v>
      </c>
      <c r="AA4" s="58" t="s">
        <v>129</v>
      </c>
      <c r="AB4" s="58" t="s">
        <v>800</v>
      </c>
      <c r="AD4" s="58" t="s">
        <v>126</v>
      </c>
      <c r="AE4" s="263" t="s">
        <v>127</v>
      </c>
      <c r="AF4" s="58" t="s">
        <v>225</v>
      </c>
      <c r="AG4" s="58" t="s">
        <v>787</v>
      </c>
      <c r="AH4" s="58" t="s">
        <v>129</v>
      </c>
      <c r="AI4" s="58" t="s">
        <v>800</v>
      </c>
    </row>
    <row r="5" spans="1:35" ht="89.25" customHeight="1" x14ac:dyDescent="0.3">
      <c r="A5" s="28" t="s">
        <v>132</v>
      </c>
      <c r="B5" s="263"/>
      <c r="C5" s="29">
        <v>235.03206742205077</v>
      </c>
      <c r="D5" s="29">
        <v>304.05701547422331</v>
      </c>
      <c r="E5" s="29">
        <v>-69.024948052172533</v>
      </c>
      <c r="F5" s="29">
        <v>77.298682635387451</v>
      </c>
      <c r="H5" s="28" t="s">
        <v>132</v>
      </c>
      <c r="I5" s="263"/>
      <c r="J5" s="30">
        <v>93.573724068418244</v>
      </c>
      <c r="K5" s="29">
        <v>304.05701547422331</v>
      </c>
      <c r="L5" s="29">
        <v>-210.48329140580506</v>
      </c>
      <c r="M5" s="29">
        <v>30.775058395701134</v>
      </c>
      <c r="N5" s="31"/>
      <c r="O5" s="28" t="s">
        <v>132</v>
      </c>
      <c r="P5" s="263"/>
      <c r="Q5" s="29">
        <v>0</v>
      </c>
      <c r="R5" s="29">
        <v>304.05701547422331</v>
      </c>
      <c r="S5" s="29">
        <v>-304.05701547422331</v>
      </c>
      <c r="T5" s="29">
        <v>0</v>
      </c>
      <c r="W5" s="28" t="s">
        <v>132</v>
      </c>
      <c r="X5" s="263"/>
      <c r="Y5" s="29">
        <v>110.20834335363251</v>
      </c>
      <c r="Z5" s="29">
        <v>304.05701547422331</v>
      </c>
      <c r="AA5" s="29">
        <v>-193.84867212059078</v>
      </c>
      <c r="AB5" s="29">
        <v>36.245946564247433</v>
      </c>
      <c r="AD5" s="28" t="s">
        <v>132</v>
      </c>
      <c r="AE5" s="263"/>
      <c r="AF5" s="29">
        <v>31.25</v>
      </c>
      <c r="AG5" s="29">
        <v>304.05701547422331</v>
      </c>
      <c r="AH5" s="29">
        <v>-272.80701547422331</v>
      </c>
      <c r="AI5" s="29">
        <v>10.277677675438884</v>
      </c>
    </row>
    <row r="6" spans="1:35" ht="49.5" x14ac:dyDescent="0.3">
      <c r="A6" s="32" t="s">
        <v>133</v>
      </c>
      <c r="B6" s="33">
        <v>6.4</v>
      </c>
      <c r="C6" s="34">
        <v>275.35000000000002</v>
      </c>
      <c r="D6" s="34">
        <v>450</v>
      </c>
      <c r="E6" s="34">
        <v>-174.64999999999998</v>
      </c>
      <c r="F6" s="33">
        <v>61.188888888888897</v>
      </c>
      <c r="H6" s="32" t="s">
        <v>133</v>
      </c>
      <c r="I6" s="33">
        <v>6.4</v>
      </c>
      <c r="J6" s="35">
        <v>75.349999999999994</v>
      </c>
      <c r="K6" s="34">
        <v>450</v>
      </c>
      <c r="L6" s="34">
        <v>-374.65</v>
      </c>
      <c r="M6" s="33">
        <v>16.744444444444444</v>
      </c>
      <c r="N6" s="36"/>
      <c r="O6" s="32" t="s">
        <v>133</v>
      </c>
      <c r="P6" s="33">
        <v>6.4</v>
      </c>
      <c r="Q6" s="35">
        <v>0</v>
      </c>
      <c r="R6" s="34">
        <v>450</v>
      </c>
      <c r="S6" s="34">
        <v>-450</v>
      </c>
      <c r="T6" s="33">
        <v>0</v>
      </c>
      <c r="W6" s="32" t="s">
        <v>133</v>
      </c>
      <c r="X6" s="33">
        <v>6.4</v>
      </c>
      <c r="Y6" s="35">
        <v>0</v>
      </c>
      <c r="Z6" s="34">
        <v>450</v>
      </c>
      <c r="AA6" s="34">
        <v>-450</v>
      </c>
      <c r="AB6" s="33">
        <v>0</v>
      </c>
      <c r="AD6" s="32" t="s">
        <v>133</v>
      </c>
      <c r="AE6" s="33">
        <v>6.4</v>
      </c>
      <c r="AF6" s="35">
        <v>200</v>
      </c>
      <c r="AG6" s="34">
        <v>450</v>
      </c>
      <c r="AH6" s="34">
        <v>-250</v>
      </c>
      <c r="AI6" s="33">
        <v>44.444444444444443</v>
      </c>
    </row>
    <row r="7" spans="1:35" x14ac:dyDescent="0.3">
      <c r="A7" s="32" t="s">
        <v>118</v>
      </c>
      <c r="B7" s="33">
        <v>1.07</v>
      </c>
      <c r="C7" s="34">
        <v>26.65</v>
      </c>
      <c r="D7" s="34">
        <v>50</v>
      </c>
      <c r="E7" s="34">
        <v>-23.35</v>
      </c>
      <c r="F7" s="33">
        <v>53.3</v>
      </c>
      <c r="H7" s="32" t="s">
        <v>118</v>
      </c>
      <c r="I7" s="33">
        <v>1.07</v>
      </c>
      <c r="J7" s="35">
        <v>26.65</v>
      </c>
      <c r="K7" s="34">
        <v>50</v>
      </c>
      <c r="L7" s="34">
        <v>-23.35</v>
      </c>
      <c r="M7" s="33">
        <v>53.3</v>
      </c>
      <c r="N7" s="36"/>
      <c r="O7" s="32" t="s">
        <v>118</v>
      </c>
      <c r="P7" s="33">
        <v>1.07</v>
      </c>
      <c r="Q7" s="35">
        <v>0</v>
      </c>
      <c r="R7" s="34">
        <v>50</v>
      </c>
      <c r="S7" s="34">
        <v>-50</v>
      </c>
      <c r="T7" s="33">
        <v>0</v>
      </c>
      <c r="W7" s="32" t="s">
        <v>118</v>
      </c>
      <c r="X7" s="33">
        <v>1.07</v>
      </c>
      <c r="Y7" s="35">
        <v>0</v>
      </c>
      <c r="Z7" s="34">
        <v>50</v>
      </c>
      <c r="AA7" s="34">
        <v>-50</v>
      </c>
      <c r="AB7" s="33">
        <v>0</v>
      </c>
      <c r="AD7" s="32" t="s">
        <v>118</v>
      </c>
      <c r="AE7" s="33">
        <v>1.07</v>
      </c>
      <c r="AF7" s="35">
        <v>0</v>
      </c>
      <c r="AG7" s="34">
        <v>50</v>
      </c>
      <c r="AH7" s="34">
        <v>-50</v>
      </c>
      <c r="AI7" s="33">
        <v>0</v>
      </c>
    </row>
    <row r="8" spans="1:35" x14ac:dyDescent="0.3">
      <c r="A8" s="32" t="s">
        <v>111</v>
      </c>
      <c r="B8" s="33">
        <v>7</v>
      </c>
      <c r="C8" s="34">
        <v>8.1</v>
      </c>
      <c r="D8" s="34">
        <v>10</v>
      </c>
      <c r="E8" s="34">
        <v>-1.9000000000000004</v>
      </c>
      <c r="F8" s="33">
        <v>81</v>
      </c>
      <c r="H8" s="32" t="s">
        <v>111</v>
      </c>
      <c r="I8" s="33">
        <v>7</v>
      </c>
      <c r="J8" s="35">
        <v>1</v>
      </c>
      <c r="K8" s="34">
        <v>10</v>
      </c>
      <c r="L8" s="34">
        <v>-9</v>
      </c>
      <c r="M8" s="33">
        <v>10</v>
      </c>
      <c r="N8" s="36"/>
      <c r="O8" s="32" t="s">
        <v>111</v>
      </c>
      <c r="P8" s="33">
        <v>7</v>
      </c>
      <c r="Q8" s="35">
        <v>0</v>
      </c>
      <c r="R8" s="34">
        <v>10</v>
      </c>
      <c r="S8" s="34">
        <v>-10</v>
      </c>
      <c r="T8" s="33">
        <v>0</v>
      </c>
      <c r="W8" s="32" t="s">
        <v>111</v>
      </c>
      <c r="X8" s="33">
        <v>7</v>
      </c>
      <c r="Y8" s="35">
        <v>7.1</v>
      </c>
      <c r="Z8" s="34">
        <v>10</v>
      </c>
      <c r="AA8" s="34">
        <v>-2.9000000000000004</v>
      </c>
      <c r="AB8" s="33">
        <v>71</v>
      </c>
      <c r="AD8" s="32" t="s">
        <v>111</v>
      </c>
      <c r="AE8" s="33">
        <v>7</v>
      </c>
      <c r="AF8" s="35">
        <v>0</v>
      </c>
      <c r="AG8" s="34">
        <v>10</v>
      </c>
      <c r="AH8" s="34">
        <v>-10</v>
      </c>
      <c r="AI8" s="33">
        <v>0</v>
      </c>
    </row>
    <row r="9" spans="1:35" x14ac:dyDescent="0.3">
      <c r="A9" s="32" t="s">
        <v>134</v>
      </c>
      <c r="B9" s="33">
        <v>0.66</v>
      </c>
      <c r="C9" s="34">
        <v>6</v>
      </c>
      <c r="D9" s="34">
        <v>6</v>
      </c>
      <c r="E9" s="34">
        <v>0</v>
      </c>
      <c r="F9" s="33">
        <v>100</v>
      </c>
      <c r="H9" s="32" t="s">
        <v>134</v>
      </c>
      <c r="I9" s="33">
        <v>0.66</v>
      </c>
      <c r="J9" s="35">
        <v>6</v>
      </c>
      <c r="K9" s="34">
        <v>6</v>
      </c>
      <c r="L9" s="34">
        <v>0</v>
      </c>
      <c r="M9" s="33">
        <v>100</v>
      </c>
      <c r="N9" s="36"/>
      <c r="O9" s="32" t="s">
        <v>134</v>
      </c>
      <c r="P9" s="33">
        <v>0.66</v>
      </c>
      <c r="Q9" s="35">
        <v>0</v>
      </c>
      <c r="R9" s="34">
        <v>6</v>
      </c>
      <c r="S9" s="34">
        <v>-6</v>
      </c>
      <c r="T9" s="33">
        <v>0</v>
      </c>
      <c r="W9" s="32" t="s">
        <v>134</v>
      </c>
      <c r="X9" s="33">
        <v>0.66</v>
      </c>
      <c r="Y9" s="35">
        <v>0</v>
      </c>
      <c r="Z9" s="34">
        <v>6</v>
      </c>
      <c r="AA9" s="34">
        <v>-6</v>
      </c>
      <c r="AB9" s="33">
        <v>0</v>
      </c>
      <c r="AD9" s="32" t="s">
        <v>134</v>
      </c>
      <c r="AE9" s="33">
        <v>0.66</v>
      </c>
      <c r="AF9" s="35">
        <v>0</v>
      </c>
      <c r="AG9" s="34">
        <v>6</v>
      </c>
      <c r="AH9" s="34">
        <v>-6</v>
      </c>
      <c r="AI9" s="33">
        <v>0</v>
      </c>
    </row>
    <row r="10" spans="1:35" x14ac:dyDescent="0.3">
      <c r="A10" s="32" t="s">
        <v>113</v>
      </c>
      <c r="B10" s="33">
        <v>1</v>
      </c>
      <c r="C10" s="34">
        <v>59.599999999999994</v>
      </c>
      <c r="D10" s="34">
        <v>75</v>
      </c>
      <c r="E10" s="34">
        <v>-15.400000000000006</v>
      </c>
      <c r="F10" s="33">
        <v>79.466666666666654</v>
      </c>
      <c r="H10" s="32" t="s">
        <v>113</v>
      </c>
      <c r="I10" s="33">
        <v>1</v>
      </c>
      <c r="J10" s="35">
        <v>12.05</v>
      </c>
      <c r="K10" s="34">
        <v>75</v>
      </c>
      <c r="L10" s="34">
        <v>-62.95</v>
      </c>
      <c r="M10" s="33">
        <v>16.066666666666666</v>
      </c>
      <c r="N10" s="36"/>
      <c r="O10" s="32" t="s">
        <v>113</v>
      </c>
      <c r="P10" s="33">
        <v>1</v>
      </c>
      <c r="Q10" s="35">
        <v>0</v>
      </c>
      <c r="R10" s="34">
        <v>75</v>
      </c>
      <c r="S10" s="34">
        <v>-75</v>
      </c>
      <c r="T10" s="33">
        <v>0</v>
      </c>
      <c r="W10" s="32" t="s">
        <v>113</v>
      </c>
      <c r="X10" s="33">
        <v>1</v>
      </c>
      <c r="Y10" s="35">
        <v>47.55</v>
      </c>
      <c r="Z10" s="34">
        <v>75</v>
      </c>
      <c r="AA10" s="34">
        <v>-27.450000000000003</v>
      </c>
      <c r="AB10" s="33">
        <v>63.4</v>
      </c>
      <c r="AD10" s="32" t="s">
        <v>113</v>
      </c>
      <c r="AE10" s="33">
        <v>1</v>
      </c>
      <c r="AF10" s="35">
        <v>0</v>
      </c>
      <c r="AG10" s="34">
        <v>75</v>
      </c>
      <c r="AH10" s="34">
        <v>-75</v>
      </c>
      <c r="AI10" s="33">
        <v>0</v>
      </c>
    </row>
    <row r="11" spans="1:35" ht="33" x14ac:dyDescent="0.3">
      <c r="A11" s="32" t="s">
        <v>123</v>
      </c>
      <c r="B11" s="33">
        <v>1.1599999999999999</v>
      </c>
      <c r="C11" s="34">
        <v>7.35</v>
      </c>
      <c r="D11" s="34">
        <v>0</v>
      </c>
      <c r="E11" s="34">
        <v>7.35</v>
      </c>
      <c r="F11" s="33"/>
      <c r="H11" s="32" t="s">
        <v>123</v>
      </c>
      <c r="I11" s="33">
        <v>1.1599999999999999</v>
      </c>
      <c r="J11" s="35">
        <v>3.35</v>
      </c>
      <c r="K11" s="34">
        <v>0</v>
      </c>
      <c r="L11" s="34">
        <v>3.35</v>
      </c>
      <c r="M11" s="33"/>
      <c r="N11" s="36"/>
      <c r="O11" s="32" t="s">
        <v>123</v>
      </c>
      <c r="P11" s="33">
        <v>1.1599999999999999</v>
      </c>
      <c r="Q11" s="35">
        <v>0</v>
      </c>
      <c r="R11" s="34">
        <v>0</v>
      </c>
      <c r="S11" s="34">
        <v>0</v>
      </c>
      <c r="T11" s="33">
        <v>0</v>
      </c>
      <c r="W11" s="32" t="s">
        <v>123</v>
      </c>
      <c r="X11" s="33">
        <v>1.1599999999999999</v>
      </c>
      <c r="Y11" s="35">
        <v>4</v>
      </c>
      <c r="Z11" s="34">
        <v>0</v>
      </c>
      <c r="AA11" s="34">
        <v>4</v>
      </c>
      <c r="AB11" s="33">
        <v>0</v>
      </c>
      <c r="AD11" s="32" t="s">
        <v>123</v>
      </c>
      <c r="AE11" s="33">
        <v>1.1599999999999999</v>
      </c>
      <c r="AF11" s="35">
        <v>0</v>
      </c>
      <c r="AG11" s="34">
        <v>0</v>
      </c>
      <c r="AH11" s="34">
        <v>0</v>
      </c>
      <c r="AI11" s="33">
        <v>0</v>
      </c>
    </row>
    <row r="12" spans="1:35" x14ac:dyDescent="0.3">
      <c r="A12" s="32" t="s">
        <v>116</v>
      </c>
      <c r="B12" s="33">
        <v>0.8</v>
      </c>
      <c r="C12" s="34">
        <v>0</v>
      </c>
      <c r="D12" s="34">
        <v>0</v>
      </c>
      <c r="E12" s="34">
        <v>0</v>
      </c>
      <c r="F12" s="33"/>
      <c r="H12" s="32" t="s">
        <v>116</v>
      </c>
      <c r="I12" s="33">
        <v>0.8</v>
      </c>
      <c r="J12" s="35">
        <v>0</v>
      </c>
      <c r="K12" s="34">
        <v>0</v>
      </c>
      <c r="L12" s="34">
        <v>0</v>
      </c>
      <c r="M12" s="33"/>
      <c r="N12" s="36"/>
      <c r="O12" s="32" t="s">
        <v>116</v>
      </c>
      <c r="P12" s="33">
        <v>0.8</v>
      </c>
      <c r="Q12" s="35">
        <v>0</v>
      </c>
      <c r="R12" s="34">
        <v>0</v>
      </c>
      <c r="S12" s="34">
        <v>0</v>
      </c>
      <c r="T12" s="33"/>
      <c r="W12" s="32" t="s">
        <v>116</v>
      </c>
      <c r="X12" s="33">
        <v>0.8</v>
      </c>
      <c r="Y12" s="35">
        <v>0</v>
      </c>
      <c r="Z12" s="34">
        <v>0</v>
      </c>
      <c r="AA12" s="34">
        <v>0</v>
      </c>
      <c r="AB12" s="33"/>
      <c r="AD12" s="32" t="s">
        <v>116</v>
      </c>
      <c r="AE12" s="33">
        <v>0.8</v>
      </c>
      <c r="AF12" s="35">
        <v>0</v>
      </c>
      <c r="AG12" s="34">
        <v>0</v>
      </c>
      <c r="AH12" s="34">
        <v>0</v>
      </c>
      <c r="AI12" s="33"/>
    </row>
    <row r="13" spans="1:35" ht="33" x14ac:dyDescent="0.3">
      <c r="A13" s="32" t="s">
        <v>135</v>
      </c>
      <c r="B13" s="33">
        <v>1.27</v>
      </c>
      <c r="C13" s="34">
        <v>86.427999999999997</v>
      </c>
      <c r="D13" s="34">
        <v>40</v>
      </c>
      <c r="E13" s="34">
        <v>46.427999999999997</v>
      </c>
      <c r="F13" s="33">
        <v>216.07</v>
      </c>
      <c r="H13" s="32" t="s">
        <v>135</v>
      </c>
      <c r="I13" s="33">
        <v>1.27</v>
      </c>
      <c r="J13" s="35">
        <v>24.411999999999999</v>
      </c>
      <c r="K13" s="34">
        <v>40</v>
      </c>
      <c r="L13" s="34">
        <v>-15.588000000000001</v>
      </c>
      <c r="M13" s="33">
        <v>61.029999999999994</v>
      </c>
      <c r="N13" s="36"/>
      <c r="O13" s="32" t="s">
        <v>135</v>
      </c>
      <c r="P13" s="33">
        <v>1.27</v>
      </c>
      <c r="Q13" s="35">
        <v>0</v>
      </c>
      <c r="R13" s="34">
        <v>40</v>
      </c>
      <c r="S13" s="34">
        <v>-40</v>
      </c>
      <c r="T13" s="33">
        <v>0</v>
      </c>
      <c r="W13" s="32" t="s">
        <v>135</v>
      </c>
      <c r="X13" s="33">
        <v>1.27</v>
      </c>
      <c r="Y13" s="35">
        <v>62.016000000000005</v>
      </c>
      <c r="Z13" s="34">
        <v>40</v>
      </c>
      <c r="AA13" s="34">
        <v>22.016000000000005</v>
      </c>
      <c r="AB13" s="33">
        <v>155.04000000000002</v>
      </c>
      <c r="AD13" s="32" t="s">
        <v>135</v>
      </c>
      <c r="AE13" s="33">
        <v>1.27</v>
      </c>
      <c r="AF13" s="35">
        <v>0</v>
      </c>
      <c r="AG13" s="34">
        <v>40</v>
      </c>
      <c r="AH13" s="34">
        <v>-40</v>
      </c>
      <c r="AI13" s="33">
        <v>0</v>
      </c>
    </row>
    <row r="14" spans="1:35" ht="66" customHeight="1" x14ac:dyDescent="0.3">
      <c r="A14" s="32" t="s">
        <v>136</v>
      </c>
      <c r="B14" s="33">
        <v>1.4</v>
      </c>
      <c r="C14" s="34">
        <v>14.650000000000002</v>
      </c>
      <c r="D14" s="34">
        <v>58</v>
      </c>
      <c r="E14" s="34">
        <v>-43.349999999999994</v>
      </c>
      <c r="F14" s="33">
        <v>25.258620689655178</v>
      </c>
      <c r="H14" s="32" t="s">
        <v>136</v>
      </c>
      <c r="I14" s="33">
        <v>1.4</v>
      </c>
      <c r="J14" s="35">
        <v>2.0499999999999998</v>
      </c>
      <c r="K14" s="34">
        <v>58</v>
      </c>
      <c r="L14" s="34">
        <v>-55.95</v>
      </c>
      <c r="M14" s="33">
        <v>3.5344827586206891</v>
      </c>
      <c r="N14" s="36"/>
      <c r="O14" s="32" t="s">
        <v>136</v>
      </c>
      <c r="P14" s="33">
        <v>1.4</v>
      </c>
      <c r="Q14" s="35">
        <v>0</v>
      </c>
      <c r="R14" s="34">
        <v>58</v>
      </c>
      <c r="S14" s="34">
        <v>-58</v>
      </c>
      <c r="T14" s="33">
        <v>0</v>
      </c>
      <c r="W14" s="32" t="s">
        <v>136</v>
      </c>
      <c r="X14" s="33">
        <v>1.4</v>
      </c>
      <c r="Y14" s="35">
        <v>12.600000000000001</v>
      </c>
      <c r="Z14" s="34">
        <v>58</v>
      </c>
      <c r="AA14" s="34">
        <v>0</v>
      </c>
      <c r="AB14" s="33">
        <v>21.724137931034488</v>
      </c>
      <c r="AD14" s="32" t="s">
        <v>136</v>
      </c>
      <c r="AE14" s="33">
        <v>1.4</v>
      </c>
      <c r="AF14" s="35">
        <v>0</v>
      </c>
      <c r="AG14" s="34">
        <v>58</v>
      </c>
      <c r="AH14" s="34">
        <v>-58</v>
      </c>
      <c r="AI14" s="33">
        <v>0</v>
      </c>
    </row>
    <row r="15" spans="1:35" ht="33" x14ac:dyDescent="0.3">
      <c r="A15" s="32" t="s">
        <v>137</v>
      </c>
      <c r="B15" s="33">
        <v>1.4</v>
      </c>
      <c r="C15" s="34">
        <v>17.360000000000003</v>
      </c>
      <c r="D15" s="34">
        <v>40</v>
      </c>
      <c r="E15" s="34">
        <v>-22.639999999999997</v>
      </c>
      <c r="F15" s="33">
        <v>43.400000000000006</v>
      </c>
      <c r="H15" s="32" t="s">
        <v>137</v>
      </c>
      <c r="I15" s="33">
        <v>1.4</v>
      </c>
      <c r="J15" s="35">
        <v>16.850000000000001</v>
      </c>
      <c r="K15" s="34">
        <v>40</v>
      </c>
      <c r="L15" s="34">
        <v>-23.15</v>
      </c>
      <c r="M15" s="33">
        <v>42.125000000000007</v>
      </c>
      <c r="N15" s="36"/>
      <c r="O15" s="32" t="s">
        <v>137</v>
      </c>
      <c r="P15" s="33">
        <v>1.4</v>
      </c>
      <c r="Q15" s="35">
        <v>0</v>
      </c>
      <c r="R15" s="34">
        <v>40</v>
      </c>
      <c r="S15" s="34">
        <v>-40</v>
      </c>
      <c r="T15" s="33">
        <v>0</v>
      </c>
      <c r="W15" s="32" t="s">
        <v>137</v>
      </c>
      <c r="X15" s="33">
        <v>1.4</v>
      </c>
      <c r="Y15" s="35">
        <v>0.51</v>
      </c>
      <c r="Z15" s="34">
        <v>40</v>
      </c>
      <c r="AA15" s="34">
        <v>-39.49</v>
      </c>
      <c r="AB15" s="33">
        <v>1.2749999999999999</v>
      </c>
      <c r="AD15" s="32" t="s">
        <v>137</v>
      </c>
      <c r="AE15" s="33">
        <v>1.4</v>
      </c>
      <c r="AF15" s="35">
        <v>0</v>
      </c>
      <c r="AG15" s="34">
        <v>40</v>
      </c>
      <c r="AH15" s="34">
        <v>-40</v>
      </c>
      <c r="AI15" s="33">
        <v>0</v>
      </c>
    </row>
    <row r="16" spans="1:35" ht="33" x14ac:dyDescent="0.3">
      <c r="A16" s="28" t="s">
        <v>138</v>
      </c>
      <c r="B16" s="29"/>
      <c r="C16" s="37">
        <v>239.87777777777779</v>
      </c>
      <c r="D16" s="37">
        <v>291</v>
      </c>
      <c r="E16" s="37">
        <v>-51.122222222222206</v>
      </c>
      <c r="F16" s="29">
        <v>82.432226040473481</v>
      </c>
      <c r="H16" s="28" t="s">
        <v>138</v>
      </c>
      <c r="I16" s="29"/>
      <c r="J16" s="30">
        <v>50.164814814814818</v>
      </c>
      <c r="K16" s="37">
        <v>305.51851851851848</v>
      </c>
      <c r="L16" s="37">
        <v>-255.35370370370367</v>
      </c>
      <c r="M16" s="29">
        <v>16.419566008000974</v>
      </c>
      <c r="N16" s="31"/>
      <c r="O16" s="28" t="s">
        <v>138</v>
      </c>
      <c r="P16" s="29"/>
      <c r="Q16" s="37">
        <v>0</v>
      </c>
      <c r="R16" s="37">
        <v>305.51851851851848</v>
      </c>
      <c r="S16" s="37">
        <v>-305.51851851851848</v>
      </c>
      <c r="T16" s="29">
        <v>0</v>
      </c>
      <c r="W16" s="28" t="s">
        <v>138</v>
      </c>
      <c r="X16" s="29"/>
      <c r="Y16" s="37">
        <v>189.71296296296296</v>
      </c>
      <c r="Z16" s="37">
        <v>305.51851851851848</v>
      </c>
      <c r="AA16" s="37">
        <v>-115.80555555555551</v>
      </c>
      <c r="AB16" s="29">
        <v>62.095405503697421</v>
      </c>
      <c r="AD16" s="28" t="s">
        <v>138</v>
      </c>
      <c r="AE16" s="29"/>
      <c r="AF16" s="37">
        <v>0</v>
      </c>
      <c r="AG16" s="37">
        <v>305.51851851851848</v>
      </c>
      <c r="AH16" s="37">
        <v>-305.51851851851848</v>
      </c>
      <c r="AI16" s="29">
        <v>0</v>
      </c>
    </row>
    <row r="17" spans="1:35" ht="82.5" customHeight="1" x14ac:dyDescent="0.3">
      <c r="A17" s="32" t="s">
        <v>139</v>
      </c>
      <c r="B17" s="33">
        <v>1</v>
      </c>
      <c r="C17" s="34">
        <v>184.9</v>
      </c>
      <c r="D17" s="34">
        <v>187</v>
      </c>
      <c r="E17" s="34">
        <v>-2.0999999999999943</v>
      </c>
      <c r="F17" s="33">
        <v>98.877005347593581</v>
      </c>
      <c r="H17" s="32" t="s">
        <v>139</v>
      </c>
      <c r="I17" s="33">
        <v>1</v>
      </c>
      <c r="J17" s="35">
        <v>42.35</v>
      </c>
      <c r="K17" s="34">
        <v>187</v>
      </c>
      <c r="L17" s="34">
        <v>-144.65</v>
      </c>
      <c r="M17" s="33">
        <v>22.647058823529413</v>
      </c>
      <c r="N17" s="36"/>
      <c r="O17" s="32" t="s">
        <v>139</v>
      </c>
      <c r="P17" s="33">
        <v>1</v>
      </c>
      <c r="Q17" s="35">
        <v>0</v>
      </c>
      <c r="R17" s="34">
        <v>187</v>
      </c>
      <c r="S17" s="34">
        <v>-187</v>
      </c>
      <c r="T17" s="33">
        <v>0</v>
      </c>
      <c r="W17" s="32" t="s">
        <v>139</v>
      </c>
      <c r="X17" s="33">
        <v>1</v>
      </c>
      <c r="Y17" s="35">
        <v>142.55000000000001</v>
      </c>
      <c r="Z17" s="34">
        <v>187</v>
      </c>
      <c r="AA17" s="34">
        <v>-44.449999999999989</v>
      </c>
      <c r="AB17" s="33">
        <v>76.229946524064175</v>
      </c>
      <c r="AD17" s="32" t="s">
        <v>139</v>
      </c>
      <c r="AE17" s="33">
        <v>1</v>
      </c>
      <c r="AF17" s="35">
        <v>0</v>
      </c>
      <c r="AG17" s="34">
        <v>187</v>
      </c>
      <c r="AH17" s="34">
        <v>-187</v>
      </c>
      <c r="AI17" s="33">
        <v>0</v>
      </c>
    </row>
    <row r="18" spans="1:35" x14ac:dyDescent="0.3">
      <c r="A18" s="32" t="s">
        <v>140</v>
      </c>
      <c r="B18" s="33">
        <v>2.7</v>
      </c>
      <c r="C18" s="34">
        <v>148.44</v>
      </c>
      <c r="D18" s="34">
        <v>320</v>
      </c>
      <c r="E18" s="34">
        <v>-171.56</v>
      </c>
      <c r="F18" s="33">
        <v>46.387500000000003</v>
      </c>
      <c r="H18" s="32" t="s">
        <v>140</v>
      </c>
      <c r="I18" s="33">
        <v>2.7</v>
      </c>
      <c r="J18" s="35">
        <v>21.1</v>
      </c>
      <c r="K18" s="34">
        <v>320</v>
      </c>
      <c r="L18" s="34">
        <v>-298.89999999999998</v>
      </c>
      <c r="M18" s="33">
        <v>6.59375</v>
      </c>
      <c r="N18" s="36"/>
      <c r="O18" s="32" t="s">
        <v>140</v>
      </c>
      <c r="P18" s="33">
        <v>2.7</v>
      </c>
      <c r="Q18" s="35">
        <v>0</v>
      </c>
      <c r="R18" s="34">
        <v>320</v>
      </c>
      <c r="S18" s="34">
        <v>-320</v>
      </c>
      <c r="T18" s="33">
        <v>0</v>
      </c>
      <c r="W18" s="32" t="s">
        <v>140</v>
      </c>
      <c r="X18" s="33">
        <v>2.7</v>
      </c>
      <c r="Y18" s="35">
        <v>127.34</v>
      </c>
      <c r="Z18" s="34">
        <v>320</v>
      </c>
      <c r="AA18" s="34">
        <v>-192.66</v>
      </c>
      <c r="AB18" s="33">
        <v>39.793750000000003</v>
      </c>
      <c r="AD18" s="32" t="s">
        <v>140</v>
      </c>
      <c r="AE18" s="33">
        <v>2.7</v>
      </c>
      <c r="AF18" s="35">
        <v>0</v>
      </c>
      <c r="AG18" s="34">
        <v>320</v>
      </c>
      <c r="AH18" s="34">
        <v>-320</v>
      </c>
      <c r="AI18" s="33">
        <v>0</v>
      </c>
    </row>
    <row r="19" spans="1:35" x14ac:dyDescent="0.3">
      <c r="A19" s="28" t="s">
        <v>141</v>
      </c>
      <c r="B19" s="29"/>
      <c r="C19" s="37">
        <v>524.48333333333335</v>
      </c>
      <c r="D19" s="37">
        <v>547</v>
      </c>
      <c r="E19" s="37">
        <v>-22.516666666666652</v>
      </c>
      <c r="F19" s="29">
        <v>95.883607556368077</v>
      </c>
      <c r="H19" s="28" t="s">
        <v>141</v>
      </c>
      <c r="I19" s="29"/>
      <c r="J19" s="30">
        <v>21.6</v>
      </c>
      <c r="K19" s="37">
        <v>722.22222222222217</v>
      </c>
      <c r="L19" s="37">
        <v>-700.62222222222215</v>
      </c>
      <c r="M19" s="29">
        <v>2.9907692307692311</v>
      </c>
      <c r="N19" s="31"/>
      <c r="O19" s="28" t="s">
        <v>141</v>
      </c>
      <c r="P19" s="29"/>
      <c r="Q19" s="37">
        <v>283.33333333333337</v>
      </c>
      <c r="R19" s="37">
        <v>722.22222222222217</v>
      </c>
      <c r="S19" s="37">
        <v>-438.8888888888888</v>
      </c>
      <c r="T19" s="29">
        <v>39.230769230769234</v>
      </c>
      <c r="W19" s="28" t="s">
        <v>141</v>
      </c>
      <c r="X19" s="29"/>
      <c r="Y19" s="37">
        <v>69.55</v>
      </c>
      <c r="Z19" s="37">
        <v>722.22222222222217</v>
      </c>
      <c r="AA19" s="37">
        <v>-652.67222222222222</v>
      </c>
      <c r="AB19" s="29">
        <v>9.6300000000000008</v>
      </c>
      <c r="AD19" s="28" t="s">
        <v>141</v>
      </c>
      <c r="AE19" s="29"/>
      <c r="AF19" s="37">
        <v>150</v>
      </c>
      <c r="AG19" s="37">
        <v>722.22222222222217</v>
      </c>
      <c r="AH19" s="37">
        <v>-572.22222222222217</v>
      </c>
      <c r="AI19" s="29">
        <v>20.76923076923077</v>
      </c>
    </row>
    <row r="20" spans="1:35" x14ac:dyDescent="0.3">
      <c r="A20" s="32" t="s">
        <v>122</v>
      </c>
      <c r="B20" s="33">
        <v>1</v>
      </c>
      <c r="C20" s="34">
        <v>328.15</v>
      </c>
      <c r="D20" s="34">
        <v>100</v>
      </c>
      <c r="E20" s="34">
        <v>228.14999999999998</v>
      </c>
      <c r="F20" s="33">
        <v>328.15</v>
      </c>
      <c r="H20" s="32" t="s">
        <v>122</v>
      </c>
      <c r="I20" s="33">
        <v>1</v>
      </c>
      <c r="J20" s="35">
        <v>17.600000000000001</v>
      </c>
      <c r="K20" s="34">
        <v>100</v>
      </c>
      <c r="L20" s="34">
        <v>-82.4</v>
      </c>
      <c r="M20" s="33">
        <v>17.600000000000001</v>
      </c>
      <c r="N20" s="36"/>
      <c r="O20" s="32" t="s">
        <v>122</v>
      </c>
      <c r="P20" s="33">
        <v>1</v>
      </c>
      <c r="Q20" s="34">
        <v>150</v>
      </c>
      <c r="R20" s="34">
        <v>100</v>
      </c>
      <c r="S20" s="34">
        <v>50</v>
      </c>
      <c r="T20" s="33">
        <v>150</v>
      </c>
      <c r="W20" s="32" t="s">
        <v>122</v>
      </c>
      <c r="X20" s="33">
        <v>1</v>
      </c>
      <c r="Y20" s="34">
        <v>10.55</v>
      </c>
      <c r="Z20" s="34">
        <v>100</v>
      </c>
      <c r="AA20" s="34">
        <v>-89.45</v>
      </c>
      <c r="AB20" s="33">
        <v>10.55</v>
      </c>
      <c r="AD20" s="32" t="s">
        <v>122</v>
      </c>
      <c r="AE20" s="33">
        <v>1</v>
      </c>
      <c r="AF20" s="35">
        <v>150</v>
      </c>
      <c r="AG20" s="34">
        <v>100</v>
      </c>
      <c r="AH20" s="34">
        <v>50</v>
      </c>
      <c r="AI20" s="33">
        <v>150</v>
      </c>
    </row>
    <row r="21" spans="1:35" x14ac:dyDescent="0.3">
      <c r="A21" s="32" t="s">
        <v>142</v>
      </c>
      <c r="B21" s="33">
        <v>0.15</v>
      </c>
      <c r="C21" s="34">
        <v>29.450000000000003</v>
      </c>
      <c r="D21" s="34">
        <v>60</v>
      </c>
      <c r="E21" s="34">
        <v>-30.549999999999997</v>
      </c>
      <c r="F21" s="33">
        <v>49.083333333333343</v>
      </c>
      <c r="H21" s="32" t="s">
        <v>142</v>
      </c>
      <c r="I21" s="33">
        <v>0.15</v>
      </c>
      <c r="J21" s="35">
        <v>0.6</v>
      </c>
      <c r="K21" s="34">
        <v>60</v>
      </c>
      <c r="L21" s="34">
        <v>-59.4</v>
      </c>
      <c r="M21" s="33">
        <v>1</v>
      </c>
      <c r="N21" s="36"/>
      <c r="O21" s="32" t="s">
        <v>142</v>
      </c>
      <c r="P21" s="33">
        <v>0.15</v>
      </c>
      <c r="Q21" s="34">
        <v>20</v>
      </c>
      <c r="R21" s="34">
        <v>60</v>
      </c>
      <c r="S21" s="34">
        <v>-40</v>
      </c>
      <c r="T21" s="33">
        <v>33.333333333333336</v>
      </c>
      <c r="W21" s="32" t="s">
        <v>142</v>
      </c>
      <c r="X21" s="33">
        <v>0.15</v>
      </c>
      <c r="Y21" s="35">
        <v>8.85</v>
      </c>
      <c r="Z21" s="34">
        <v>60</v>
      </c>
      <c r="AA21" s="34">
        <v>-51.15</v>
      </c>
      <c r="AB21" s="33">
        <v>14.75</v>
      </c>
      <c r="AD21" s="32" t="s">
        <v>142</v>
      </c>
      <c r="AE21" s="33">
        <v>0.15</v>
      </c>
      <c r="AF21" s="35">
        <v>0</v>
      </c>
      <c r="AG21" s="34">
        <v>60</v>
      </c>
      <c r="AH21" s="34">
        <v>-60</v>
      </c>
      <c r="AI21" s="33">
        <v>0</v>
      </c>
    </row>
    <row r="22" spans="1:35" ht="33" customHeight="1" x14ac:dyDescent="0.3">
      <c r="A22" s="32" t="s">
        <v>143</v>
      </c>
      <c r="B22" s="33">
        <v>0.9</v>
      </c>
      <c r="C22" s="34">
        <v>0</v>
      </c>
      <c r="D22" s="34">
        <v>200</v>
      </c>
      <c r="E22" s="34">
        <v>-200</v>
      </c>
      <c r="F22" s="33">
        <v>0</v>
      </c>
      <c r="H22" s="32" t="s">
        <v>143</v>
      </c>
      <c r="I22" s="33">
        <v>0.9</v>
      </c>
      <c r="J22" s="35">
        <v>0</v>
      </c>
      <c r="K22" s="34">
        <v>200</v>
      </c>
      <c r="L22" s="34">
        <v>-200</v>
      </c>
      <c r="M22" s="33">
        <v>0</v>
      </c>
      <c r="N22" s="36"/>
      <c r="O22" s="32" t="s">
        <v>143</v>
      </c>
      <c r="P22" s="33">
        <v>0.9</v>
      </c>
      <c r="Q22" s="34">
        <v>0</v>
      </c>
      <c r="R22" s="34">
        <v>200</v>
      </c>
      <c r="S22" s="34">
        <v>-200</v>
      </c>
      <c r="T22" s="33">
        <v>0</v>
      </c>
      <c r="W22" s="32" t="s">
        <v>143</v>
      </c>
      <c r="X22" s="33">
        <v>0.9</v>
      </c>
      <c r="Y22" s="34">
        <v>0</v>
      </c>
      <c r="Z22" s="34">
        <v>200</v>
      </c>
      <c r="AA22" s="34">
        <v>-200</v>
      </c>
      <c r="AB22" s="33">
        <v>0</v>
      </c>
      <c r="AD22" s="32" t="s">
        <v>143</v>
      </c>
      <c r="AE22" s="33">
        <v>0.9</v>
      </c>
      <c r="AF22" s="35">
        <v>0</v>
      </c>
      <c r="AG22" s="34">
        <v>200</v>
      </c>
      <c r="AH22" s="34">
        <v>-200</v>
      </c>
      <c r="AI22" s="33">
        <v>0</v>
      </c>
    </row>
    <row r="23" spans="1:35" ht="49.5" x14ac:dyDescent="0.3">
      <c r="A23" s="32" t="s">
        <v>144</v>
      </c>
      <c r="B23" s="33"/>
      <c r="C23" s="34">
        <v>0</v>
      </c>
      <c r="D23" s="38">
        <v>0</v>
      </c>
      <c r="E23" s="34">
        <v>0</v>
      </c>
      <c r="F23" s="33">
        <v>0</v>
      </c>
      <c r="H23" s="32" t="s">
        <v>144</v>
      </c>
      <c r="I23" s="33"/>
      <c r="J23" s="35"/>
      <c r="K23" s="34">
        <v>0</v>
      </c>
      <c r="L23" s="34">
        <v>0</v>
      </c>
      <c r="M23" s="33">
        <v>0</v>
      </c>
      <c r="N23" s="36"/>
      <c r="O23" s="32" t="s">
        <v>144</v>
      </c>
      <c r="P23" s="33"/>
      <c r="Q23" s="34">
        <v>0</v>
      </c>
      <c r="R23" s="34">
        <v>0</v>
      </c>
      <c r="S23" s="34">
        <v>0</v>
      </c>
      <c r="T23" s="33">
        <v>0</v>
      </c>
      <c r="W23" s="32" t="s">
        <v>144</v>
      </c>
      <c r="X23" s="33"/>
      <c r="Y23" s="34">
        <v>0</v>
      </c>
      <c r="Z23" s="34">
        <v>0</v>
      </c>
      <c r="AA23" s="34">
        <v>0</v>
      </c>
      <c r="AB23" s="33">
        <v>0</v>
      </c>
      <c r="AD23" s="32" t="s">
        <v>144</v>
      </c>
      <c r="AE23" s="33"/>
      <c r="AF23" s="35">
        <v>0</v>
      </c>
      <c r="AG23" s="34">
        <v>0</v>
      </c>
      <c r="AH23" s="34">
        <v>0</v>
      </c>
      <c r="AI23" s="33">
        <v>0</v>
      </c>
    </row>
    <row r="24" spans="1:35" ht="49.5" x14ac:dyDescent="0.3">
      <c r="A24" s="28" t="s">
        <v>145</v>
      </c>
      <c r="B24" s="29"/>
      <c r="C24" s="37">
        <v>139.16666666666666</v>
      </c>
      <c r="D24" s="37">
        <v>310</v>
      </c>
      <c r="E24" s="37">
        <v>-170.83333333333334</v>
      </c>
      <c r="F24" s="29">
        <v>44.892473118279568</v>
      </c>
      <c r="H24" s="28" t="s">
        <v>145</v>
      </c>
      <c r="I24" s="29"/>
      <c r="J24" s="30">
        <v>68.761904761904759</v>
      </c>
      <c r="K24" s="37">
        <v>287.14285714285717</v>
      </c>
      <c r="L24" s="37">
        <v>-218.38095238095241</v>
      </c>
      <c r="M24" s="29">
        <v>23.946932006633496</v>
      </c>
      <c r="N24" s="31"/>
      <c r="O24" s="28" t="s">
        <v>145</v>
      </c>
      <c r="P24" s="29"/>
      <c r="Q24" s="37">
        <v>0</v>
      </c>
      <c r="R24" s="37">
        <v>287.14285714285717</v>
      </c>
      <c r="S24" s="37">
        <v>-287.14285714285717</v>
      </c>
      <c r="T24" s="29">
        <v>0</v>
      </c>
      <c r="W24" s="28" t="s">
        <v>145</v>
      </c>
      <c r="X24" s="29"/>
      <c r="Y24" s="37">
        <v>70.404761904761898</v>
      </c>
      <c r="Z24" s="37">
        <v>287.14285714285717</v>
      </c>
      <c r="AA24" s="37">
        <v>-216.73809523809527</v>
      </c>
      <c r="AB24" s="29">
        <v>24.519071310116082</v>
      </c>
      <c r="AD24" s="28" t="s">
        <v>145</v>
      </c>
      <c r="AE24" s="29"/>
      <c r="AF24" s="37">
        <v>0</v>
      </c>
      <c r="AG24" s="37">
        <v>287.14285714285717</v>
      </c>
      <c r="AH24" s="37">
        <v>-287.14285714285717</v>
      </c>
      <c r="AI24" s="29">
        <v>0</v>
      </c>
    </row>
    <row r="25" spans="1:35" ht="66" customHeight="1" x14ac:dyDescent="0.3">
      <c r="A25" s="32" t="s">
        <v>70</v>
      </c>
      <c r="B25" s="33">
        <v>1.5</v>
      </c>
      <c r="C25" s="34">
        <v>97</v>
      </c>
      <c r="D25" s="34">
        <v>150</v>
      </c>
      <c r="E25" s="34">
        <v>-53</v>
      </c>
      <c r="F25" s="33">
        <v>64.666666666666671</v>
      </c>
      <c r="H25" s="32" t="s">
        <v>70</v>
      </c>
      <c r="I25" s="33">
        <v>1.5</v>
      </c>
      <c r="J25" s="35">
        <v>42.5</v>
      </c>
      <c r="K25" s="34">
        <v>150</v>
      </c>
      <c r="L25" s="34">
        <v>-107.5</v>
      </c>
      <c r="M25" s="33">
        <v>28.333333333333332</v>
      </c>
      <c r="N25" s="36"/>
      <c r="O25" s="32" t="s">
        <v>70</v>
      </c>
      <c r="P25" s="33">
        <v>1.5</v>
      </c>
      <c r="Q25" s="35">
        <v>0</v>
      </c>
      <c r="R25" s="34">
        <v>150</v>
      </c>
      <c r="S25" s="34">
        <v>-150</v>
      </c>
      <c r="T25" s="33">
        <v>0</v>
      </c>
      <c r="W25" s="32" t="s">
        <v>70</v>
      </c>
      <c r="X25" s="33">
        <v>1.5</v>
      </c>
      <c r="Y25" s="35">
        <v>54.5</v>
      </c>
      <c r="Z25" s="34">
        <v>150</v>
      </c>
      <c r="AA25" s="34">
        <v>-95.5</v>
      </c>
      <c r="AB25" s="33">
        <v>36.333333333333336</v>
      </c>
      <c r="AD25" s="32" t="s">
        <v>70</v>
      </c>
      <c r="AE25" s="33">
        <v>1.5</v>
      </c>
      <c r="AF25" s="35">
        <v>0</v>
      </c>
      <c r="AG25" s="34">
        <v>150</v>
      </c>
      <c r="AH25" s="37">
        <v>-150</v>
      </c>
      <c r="AI25" s="33">
        <v>0</v>
      </c>
    </row>
    <row r="26" spans="1:35" ht="82.5" customHeight="1" x14ac:dyDescent="0.3">
      <c r="A26" s="32" t="s">
        <v>64</v>
      </c>
      <c r="B26" s="33">
        <v>1</v>
      </c>
      <c r="C26" s="34">
        <v>0</v>
      </c>
      <c r="D26" s="34">
        <v>80</v>
      </c>
      <c r="E26" s="34">
        <v>-80</v>
      </c>
      <c r="F26" s="33">
        <v>0</v>
      </c>
      <c r="H26" s="32" t="s">
        <v>64</v>
      </c>
      <c r="I26" s="33">
        <v>1</v>
      </c>
      <c r="J26" s="35">
        <v>0</v>
      </c>
      <c r="K26" s="34">
        <v>80</v>
      </c>
      <c r="L26" s="34">
        <v>-80</v>
      </c>
      <c r="M26" s="33">
        <v>0</v>
      </c>
      <c r="N26" s="36"/>
      <c r="O26" s="32" t="s">
        <v>64</v>
      </c>
      <c r="P26" s="33">
        <v>1</v>
      </c>
      <c r="Q26" s="35">
        <v>0</v>
      </c>
      <c r="R26" s="34">
        <v>80</v>
      </c>
      <c r="S26" s="34">
        <v>-80</v>
      </c>
      <c r="T26" s="33">
        <v>0</v>
      </c>
      <c r="W26" s="32" t="s">
        <v>64</v>
      </c>
      <c r="X26" s="33">
        <v>1</v>
      </c>
      <c r="Y26" s="35">
        <v>0</v>
      </c>
      <c r="Z26" s="34">
        <v>80</v>
      </c>
      <c r="AA26" s="34">
        <v>-80</v>
      </c>
      <c r="AB26" s="33">
        <v>0</v>
      </c>
      <c r="AD26" s="32" t="s">
        <v>64</v>
      </c>
      <c r="AE26" s="33">
        <v>1</v>
      </c>
      <c r="AF26" s="35">
        <v>0</v>
      </c>
      <c r="AG26" s="34">
        <v>80</v>
      </c>
      <c r="AH26" s="37">
        <v>-80</v>
      </c>
      <c r="AI26" s="33">
        <v>0</v>
      </c>
    </row>
    <row r="27" spans="1:35" x14ac:dyDescent="0.3">
      <c r="A27" s="32" t="s">
        <v>121</v>
      </c>
      <c r="B27" s="33">
        <v>0.7</v>
      </c>
      <c r="C27" s="34">
        <v>52.149999999999991</v>
      </c>
      <c r="D27" s="34">
        <v>45</v>
      </c>
      <c r="E27" s="34">
        <v>7.1499999999999915</v>
      </c>
      <c r="F27" s="33">
        <v>115.88888888888887</v>
      </c>
      <c r="H27" s="32" t="s">
        <v>121</v>
      </c>
      <c r="I27" s="33">
        <v>0.7</v>
      </c>
      <c r="J27" s="35">
        <v>28.299999999999997</v>
      </c>
      <c r="K27" s="34">
        <v>45</v>
      </c>
      <c r="L27" s="34">
        <v>-16.700000000000003</v>
      </c>
      <c r="M27" s="33">
        <v>62.888888888888879</v>
      </c>
      <c r="N27" s="36"/>
      <c r="O27" s="32" t="s">
        <v>121</v>
      </c>
      <c r="P27" s="33">
        <v>0.7</v>
      </c>
      <c r="Q27" s="35">
        <v>0</v>
      </c>
      <c r="R27" s="34">
        <v>45</v>
      </c>
      <c r="S27" s="34">
        <v>-45</v>
      </c>
      <c r="T27" s="33">
        <v>0</v>
      </c>
      <c r="W27" s="32" t="s">
        <v>121</v>
      </c>
      <c r="X27" s="33">
        <v>0.7</v>
      </c>
      <c r="Y27" s="35">
        <v>23.849999999999998</v>
      </c>
      <c r="Z27" s="34">
        <v>45</v>
      </c>
      <c r="AA27" s="34">
        <v>-21.150000000000002</v>
      </c>
      <c r="AB27" s="33">
        <v>53</v>
      </c>
      <c r="AD27" s="32" t="s">
        <v>121</v>
      </c>
      <c r="AE27" s="33">
        <v>0.7</v>
      </c>
      <c r="AF27" s="35">
        <v>0</v>
      </c>
      <c r="AG27" s="34">
        <v>45</v>
      </c>
      <c r="AH27" s="37">
        <v>-45</v>
      </c>
      <c r="AI27" s="33">
        <v>0</v>
      </c>
    </row>
    <row r="28" spans="1:35" x14ac:dyDescent="0.3">
      <c r="A28" s="32" t="s">
        <v>115</v>
      </c>
      <c r="B28" s="33">
        <v>0.7</v>
      </c>
      <c r="C28" s="34">
        <v>0</v>
      </c>
      <c r="D28" s="34">
        <v>15</v>
      </c>
      <c r="E28" s="34">
        <v>-15</v>
      </c>
      <c r="F28" s="33">
        <v>0</v>
      </c>
      <c r="H28" s="32" t="s">
        <v>115</v>
      </c>
      <c r="I28" s="33">
        <v>0.7</v>
      </c>
      <c r="J28" s="35">
        <v>0</v>
      </c>
      <c r="K28" s="34">
        <v>15</v>
      </c>
      <c r="L28" s="34">
        <v>-15</v>
      </c>
      <c r="M28" s="33">
        <v>0</v>
      </c>
      <c r="N28" s="36"/>
      <c r="O28" s="32" t="s">
        <v>115</v>
      </c>
      <c r="P28" s="33">
        <v>0.7</v>
      </c>
      <c r="Q28" s="35">
        <v>0</v>
      </c>
      <c r="R28" s="34">
        <v>15</v>
      </c>
      <c r="S28" s="34">
        <v>-15</v>
      </c>
      <c r="T28" s="33">
        <v>0</v>
      </c>
      <c r="W28" s="32" t="s">
        <v>115</v>
      </c>
      <c r="X28" s="33">
        <v>0.7</v>
      </c>
      <c r="Y28" s="35">
        <v>0</v>
      </c>
      <c r="Z28" s="34">
        <v>15</v>
      </c>
      <c r="AA28" s="34">
        <v>-15</v>
      </c>
      <c r="AB28" s="33">
        <v>0</v>
      </c>
      <c r="AD28" s="32" t="s">
        <v>115</v>
      </c>
      <c r="AE28" s="33">
        <v>0.7</v>
      </c>
      <c r="AF28" s="35">
        <v>0</v>
      </c>
      <c r="AG28" s="34">
        <v>15</v>
      </c>
      <c r="AH28" s="37">
        <v>-15</v>
      </c>
      <c r="AI28" s="33">
        <v>0</v>
      </c>
    </row>
    <row r="29" spans="1:35" ht="82.5" customHeight="1" x14ac:dyDescent="0.3">
      <c r="A29" s="32" t="s">
        <v>114</v>
      </c>
      <c r="B29" s="33">
        <v>0.7</v>
      </c>
      <c r="C29" s="34">
        <v>0</v>
      </c>
      <c r="D29" s="34">
        <v>15</v>
      </c>
      <c r="E29" s="34">
        <v>-15</v>
      </c>
      <c r="F29" s="33">
        <v>0</v>
      </c>
      <c r="H29" s="32" t="s">
        <v>114</v>
      </c>
      <c r="I29" s="33">
        <v>0.7</v>
      </c>
      <c r="J29" s="35">
        <v>0</v>
      </c>
      <c r="K29" s="34">
        <v>15</v>
      </c>
      <c r="L29" s="34">
        <v>-15</v>
      </c>
      <c r="M29" s="33">
        <v>0</v>
      </c>
      <c r="N29" s="36"/>
      <c r="O29" s="32" t="s">
        <v>114</v>
      </c>
      <c r="P29" s="33">
        <v>0.7</v>
      </c>
      <c r="Q29" s="35">
        <v>0</v>
      </c>
      <c r="R29" s="34">
        <v>15</v>
      </c>
      <c r="S29" s="34">
        <v>-15</v>
      </c>
      <c r="T29" s="33">
        <v>0</v>
      </c>
      <c r="W29" s="32" t="s">
        <v>114</v>
      </c>
      <c r="X29" s="33">
        <v>0.7</v>
      </c>
      <c r="Y29" s="35">
        <v>0</v>
      </c>
      <c r="Z29" s="34">
        <v>15</v>
      </c>
      <c r="AA29" s="34">
        <v>-15</v>
      </c>
      <c r="AB29" s="33">
        <v>0</v>
      </c>
      <c r="AD29" s="32" t="s">
        <v>114</v>
      </c>
      <c r="AE29" s="33">
        <v>0.7</v>
      </c>
      <c r="AF29" s="35">
        <v>0</v>
      </c>
      <c r="AG29" s="34">
        <v>15</v>
      </c>
      <c r="AH29" s="37">
        <v>-15</v>
      </c>
      <c r="AI29" s="33">
        <v>0</v>
      </c>
    </row>
    <row r="30" spans="1:35" ht="33" x14ac:dyDescent="0.3">
      <c r="A30" s="28" t="s">
        <v>146</v>
      </c>
      <c r="B30" s="29"/>
      <c r="C30" s="34">
        <v>15.425000000000001</v>
      </c>
      <c r="D30" s="37">
        <v>15</v>
      </c>
      <c r="E30" s="37">
        <v>0.42500000000000071</v>
      </c>
      <c r="F30" s="29">
        <v>102.83333333333333</v>
      </c>
      <c r="H30" s="28" t="s">
        <v>146</v>
      </c>
      <c r="I30" s="29"/>
      <c r="J30" s="34">
        <v>4.5458333333333334</v>
      </c>
      <c r="K30" s="37">
        <v>15</v>
      </c>
      <c r="L30" s="37">
        <v>-10.454166666666666</v>
      </c>
      <c r="M30" s="29">
        <v>30.305555555555554</v>
      </c>
      <c r="N30" s="31"/>
      <c r="O30" s="28" t="s">
        <v>146</v>
      </c>
      <c r="P30" s="29"/>
      <c r="Q30" s="34">
        <v>0</v>
      </c>
      <c r="R30" s="37">
        <v>15</v>
      </c>
      <c r="S30" s="37">
        <v>-15</v>
      </c>
      <c r="T30" s="29">
        <v>0</v>
      </c>
      <c r="W30" s="28" t="s">
        <v>146</v>
      </c>
      <c r="X30" s="29"/>
      <c r="Y30" s="34">
        <v>10.879166666666666</v>
      </c>
      <c r="Z30" s="37">
        <v>15</v>
      </c>
      <c r="AA30" s="37">
        <v>-4.1208333333333336</v>
      </c>
      <c r="AB30" s="29">
        <v>72.527777777777786</v>
      </c>
      <c r="AD30" s="28" t="s">
        <v>146</v>
      </c>
      <c r="AE30" s="29"/>
      <c r="AF30" s="34">
        <v>0</v>
      </c>
      <c r="AG30" s="37">
        <v>15</v>
      </c>
      <c r="AH30" s="37">
        <v>-15</v>
      </c>
      <c r="AI30" s="29">
        <v>0</v>
      </c>
    </row>
    <row r="31" spans="1:35" ht="33" x14ac:dyDescent="0.3">
      <c r="A31" s="32" t="s">
        <v>147</v>
      </c>
      <c r="B31" s="33">
        <v>2.4</v>
      </c>
      <c r="C31" s="34">
        <v>4.5</v>
      </c>
      <c r="D31" s="34">
        <v>0</v>
      </c>
      <c r="E31" s="34">
        <v>4.5</v>
      </c>
      <c r="F31" s="33"/>
      <c r="H31" s="32" t="s">
        <v>147</v>
      </c>
      <c r="I31" s="33">
        <v>2.4</v>
      </c>
      <c r="J31" s="35">
        <v>2.75</v>
      </c>
      <c r="K31" s="34">
        <v>0</v>
      </c>
      <c r="L31" s="34">
        <v>2.75</v>
      </c>
      <c r="M31" s="33"/>
      <c r="N31" s="36"/>
      <c r="O31" s="32" t="s">
        <v>147</v>
      </c>
      <c r="P31" s="33">
        <v>2.4</v>
      </c>
      <c r="Q31" s="35">
        <v>0</v>
      </c>
      <c r="R31" s="34">
        <v>0</v>
      </c>
      <c r="S31" s="34">
        <v>0</v>
      </c>
      <c r="T31" s="33"/>
      <c r="W31" s="32" t="s">
        <v>147</v>
      </c>
      <c r="X31" s="33">
        <v>2.4</v>
      </c>
      <c r="Y31" s="35">
        <v>1.75</v>
      </c>
      <c r="Z31" s="34">
        <v>0</v>
      </c>
      <c r="AA31" s="34">
        <v>1.75</v>
      </c>
      <c r="AB31" s="33"/>
      <c r="AD31" s="32" t="s">
        <v>147</v>
      </c>
      <c r="AE31" s="33">
        <v>2.4</v>
      </c>
      <c r="AF31" s="35">
        <v>0</v>
      </c>
      <c r="AG31" s="34">
        <v>0</v>
      </c>
      <c r="AH31" s="34">
        <v>0</v>
      </c>
      <c r="AI31" s="33"/>
    </row>
    <row r="32" spans="1:35" x14ac:dyDescent="0.3">
      <c r="A32" s="32" t="s">
        <v>109</v>
      </c>
      <c r="B32" s="33"/>
      <c r="C32" s="34">
        <v>13.55</v>
      </c>
      <c r="D32" s="34">
        <v>15</v>
      </c>
      <c r="E32" s="34">
        <v>-1.4499999999999993</v>
      </c>
      <c r="F32" s="33">
        <v>90.333333333333329</v>
      </c>
      <c r="H32" s="32" t="s">
        <v>109</v>
      </c>
      <c r="I32" s="33"/>
      <c r="J32" s="35">
        <v>3.4</v>
      </c>
      <c r="K32" s="34">
        <v>15</v>
      </c>
      <c r="L32" s="34">
        <v>-11.6</v>
      </c>
      <c r="M32" s="33">
        <v>22.666666666666668</v>
      </c>
      <c r="N32" s="36"/>
      <c r="O32" s="32" t="s">
        <v>109</v>
      </c>
      <c r="P32" s="33"/>
      <c r="Q32" s="35">
        <v>0</v>
      </c>
      <c r="R32" s="34">
        <v>15</v>
      </c>
      <c r="S32" s="34">
        <v>-15</v>
      </c>
      <c r="T32" s="33">
        <v>0</v>
      </c>
      <c r="W32" s="32" t="s">
        <v>109</v>
      </c>
      <c r="X32" s="33"/>
      <c r="Y32" s="35">
        <v>10.15</v>
      </c>
      <c r="Z32" s="34">
        <v>15</v>
      </c>
      <c r="AA32" s="34">
        <v>-4.8499999999999996</v>
      </c>
      <c r="AB32" s="33">
        <v>67.666666666666671</v>
      </c>
      <c r="AD32" s="32" t="s">
        <v>109</v>
      </c>
      <c r="AE32" s="33"/>
      <c r="AF32" s="35">
        <v>0</v>
      </c>
      <c r="AG32" s="34">
        <v>15</v>
      </c>
      <c r="AH32" s="34">
        <v>-15</v>
      </c>
      <c r="AI32" s="33">
        <v>0</v>
      </c>
    </row>
    <row r="33" spans="1:35" ht="33" x14ac:dyDescent="0.3">
      <c r="A33" s="28" t="s">
        <v>148</v>
      </c>
      <c r="B33" s="29"/>
      <c r="C33" s="37">
        <v>0</v>
      </c>
      <c r="D33" s="37">
        <v>37</v>
      </c>
      <c r="E33" s="37">
        <v>-37</v>
      </c>
      <c r="F33" s="29">
        <v>0</v>
      </c>
      <c r="H33" s="28" t="s">
        <v>148</v>
      </c>
      <c r="I33" s="29"/>
      <c r="J33" s="30">
        <v>0</v>
      </c>
      <c r="K33" s="37">
        <v>0</v>
      </c>
      <c r="L33" s="37">
        <v>0</v>
      </c>
      <c r="M33" s="29"/>
      <c r="N33" s="31"/>
      <c r="O33" s="28" t="s">
        <v>148</v>
      </c>
      <c r="P33" s="29"/>
      <c r="Q33" s="37">
        <v>0</v>
      </c>
      <c r="R33" s="37">
        <v>0</v>
      </c>
      <c r="S33" s="37">
        <v>0</v>
      </c>
      <c r="T33" s="29"/>
      <c r="W33" s="28" t="s">
        <v>148</v>
      </c>
      <c r="X33" s="29"/>
      <c r="Y33" s="37">
        <v>0</v>
      </c>
      <c r="Z33" s="37">
        <v>0</v>
      </c>
      <c r="AA33" s="37">
        <v>0</v>
      </c>
      <c r="AB33" s="29"/>
      <c r="AD33" s="28" t="s">
        <v>148</v>
      </c>
      <c r="AE33" s="29"/>
      <c r="AF33" s="37">
        <v>0</v>
      </c>
      <c r="AG33" s="37">
        <v>0</v>
      </c>
      <c r="AH33" s="37">
        <v>0</v>
      </c>
      <c r="AI33" s="29"/>
    </row>
    <row r="34" spans="1:35" x14ac:dyDescent="0.3">
      <c r="A34" s="32" t="s">
        <v>110</v>
      </c>
      <c r="B34" s="33">
        <v>1</v>
      </c>
      <c r="C34" s="34">
        <v>0</v>
      </c>
      <c r="D34" s="34">
        <v>0</v>
      </c>
      <c r="E34" s="34">
        <v>0</v>
      </c>
      <c r="F34" s="33"/>
      <c r="H34" s="32" t="s">
        <v>110</v>
      </c>
      <c r="I34" s="33">
        <v>1</v>
      </c>
      <c r="J34" s="35">
        <v>0</v>
      </c>
      <c r="K34" s="34">
        <v>0</v>
      </c>
      <c r="L34" s="34">
        <v>0</v>
      </c>
      <c r="M34" s="33"/>
      <c r="N34" s="36"/>
      <c r="O34" s="32" t="s">
        <v>110</v>
      </c>
      <c r="P34" s="33">
        <v>1</v>
      </c>
      <c r="Q34" s="35">
        <v>0</v>
      </c>
      <c r="R34" s="34">
        <v>0</v>
      </c>
      <c r="S34" s="34">
        <v>0</v>
      </c>
      <c r="T34" s="33"/>
      <c r="W34" s="32" t="s">
        <v>110</v>
      </c>
      <c r="X34" s="33">
        <v>1</v>
      </c>
      <c r="Y34" s="35">
        <v>0</v>
      </c>
      <c r="Z34" s="34">
        <v>0</v>
      </c>
      <c r="AA34" s="34">
        <v>0</v>
      </c>
      <c r="AB34" s="33"/>
      <c r="AD34" s="32" t="s">
        <v>110</v>
      </c>
      <c r="AE34" s="33">
        <v>1</v>
      </c>
      <c r="AF34" s="35">
        <v>0</v>
      </c>
      <c r="AG34" s="34">
        <v>0</v>
      </c>
      <c r="AH34" s="34">
        <v>0</v>
      </c>
      <c r="AI34" s="33"/>
    </row>
    <row r="35" spans="1:35" ht="33" x14ac:dyDescent="0.3">
      <c r="A35" s="32" t="s">
        <v>149</v>
      </c>
      <c r="B35" s="33">
        <v>1.5</v>
      </c>
      <c r="C35" s="34">
        <v>0</v>
      </c>
      <c r="D35" s="34">
        <v>0</v>
      </c>
      <c r="E35" s="34">
        <v>0</v>
      </c>
      <c r="F35" s="33"/>
      <c r="H35" s="32" t="s">
        <v>149</v>
      </c>
      <c r="I35" s="33">
        <v>1.5</v>
      </c>
      <c r="J35" s="35">
        <v>0</v>
      </c>
      <c r="K35" s="34">
        <v>0</v>
      </c>
      <c r="L35" s="34">
        <v>0</v>
      </c>
      <c r="M35" s="33"/>
      <c r="N35" s="36"/>
      <c r="O35" s="32" t="s">
        <v>149</v>
      </c>
      <c r="P35" s="33">
        <v>1.5</v>
      </c>
      <c r="Q35" s="35">
        <v>0</v>
      </c>
      <c r="R35" s="34">
        <v>0</v>
      </c>
      <c r="S35" s="34">
        <v>0</v>
      </c>
      <c r="T35" s="33"/>
      <c r="W35" s="32" t="s">
        <v>149</v>
      </c>
      <c r="X35" s="33">
        <v>1.5</v>
      </c>
      <c r="Y35" s="35">
        <v>0</v>
      </c>
      <c r="Z35" s="34">
        <v>0</v>
      </c>
      <c r="AA35" s="34">
        <v>0</v>
      </c>
      <c r="AB35" s="33"/>
      <c r="AD35" s="32" t="s">
        <v>149</v>
      </c>
      <c r="AE35" s="33">
        <v>1.5</v>
      </c>
      <c r="AF35" s="35">
        <v>0</v>
      </c>
      <c r="AG35" s="34">
        <v>0</v>
      </c>
      <c r="AH35" s="34">
        <v>0</v>
      </c>
      <c r="AI35" s="33"/>
    </row>
    <row r="36" spans="1:35" x14ac:dyDescent="0.3">
      <c r="A36" s="28" t="s">
        <v>150</v>
      </c>
      <c r="B36" s="28"/>
      <c r="C36" s="28"/>
      <c r="D36" s="28"/>
      <c r="E36" s="28"/>
      <c r="F36" s="28"/>
      <c r="H36" s="28" t="s">
        <v>150</v>
      </c>
      <c r="I36" s="28"/>
      <c r="J36" s="39"/>
      <c r="K36" s="28"/>
      <c r="L36" s="28"/>
      <c r="M36" s="28"/>
      <c r="N36" s="40"/>
      <c r="O36" s="28" t="s">
        <v>150</v>
      </c>
      <c r="P36" s="28"/>
      <c r="Q36" s="28"/>
      <c r="R36" s="28"/>
      <c r="S36" s="28"/>
      <c r="T36" s="28"/>
      <c r="W36" s="28" t="s">
        <v>150</v>
      </c>
      <c r="X36" s="28"/>
      <c r="Y36" s="28"/>
      <c r="Z36" s="28"/>
      <c r="AA36" s="28"/>
      <c r="AB36" s="28"/>
      <c r="AD36" s="28" t="s">
        <v>150</v>
      </c>
      <c r="AE36" s="28"/>
      <c r="AF36" s="39"/>
      <c r="AG36" s="28"/>
      <c r="AH36" s="28"/>
      <c r="AI36" s="28"/>
    </row>
    <row r="37" spans="1:35" x14ac:dyDescent="0.3">
      <c r="A37" s="32" t="s">
        <v>112</v>
      </c>
      <c r="B37" s="33"/>
      <c r="C37" s="34">
        <v>0.8</v>
      </c>
      <c r="D37" s="35">
        <v>0.4</v>
      </c>
      <c r="E37" s="34">
        <v>0.4</v>
      </c>
      <c r="F37" s="33">
        <v>200</v>
      </c>
      <c r="H37" s="32" t="s">
        <v>112</v>
      </c>
      <c r="I37" s="33"/>
      <c r="J37" s="35">
        <v>0.8</v>
      </c>
      <c r="K37" s="35">
        <v>0.4</v>
      </c>
      <c r="L37" s="34">
        <v>0.4</v>
      </c>
      <c r="M37" s="33">
        <v>200</v>
      </c>
      <c r="N37" s="36"/>
      <c r="O37" s="32" t="s">
        <v>112</v>
      </c>
      <c r="P37" s="33"/>
      <c r="Q37" s="35">
        <v>0</v>
      </c>
      <c r="R37" s="35">
        <v>0.4</v>
      </c>
      <c r="S37" s="34">
        <v>-0.4</v>
      </c>
      <c r="T37" s="33">
        <v>0</v>
      </c>
      <c r="W37" s="32" t="s">
        <v>112</v>
      </c>
      <c r="X37" s="33"/>
      <c r="Y37" s="35">
        <v>0</v>
      </c>
      <c r="Z37" s="35">
        <v>0.4</v>
      </c>
      <c r="AA37" s="34">
        <v>-0.4</v>
      </c>
      <c r="AB37" s="33">
        <v>0</v>
      </c>
      <c r="AD37" s="32" t="s">
        <v>112</v>
      </c>
      <c r="AE37" s="33"/>
      <c r="AF37" s="35">
        <v>0</v>
      </c>
      <c r="AG37" s="35">
        <v>0.4</v>
      </c>
      <c r="AH37" s="34">
        <v>-0.4</v>
      </c>
      <c r="AI37" s="33">
        <v>0</v>
      </c>
    </row>
    <row r="38" spans="1:35" x14ac:dyDescent="0.3">
      <c r="A38" s="32" t="s">
        <v>108</v>
      </c>
      <c r="B38" s="33"/>
      <c r="C38" s="34">
        <v>0.8</v>
      </c>
      <c r="D38" s="35">
        <v>0</v>
      </c>
      <c r="E38" s="34">
        <v>0.8</v>
      </c>
      <c r="F38" s="33"/>
      <c r="H38" s="32" t="s">
        <v>108</v>
      </c>
      <c r="I38" s="33"/>
      <c r="J38" s="35">
        <v>0.8</v>
      </c>
      <c r="K38" s="35">
        <v>0</v>
      </c>
      <c r="L38" s="34">
        <v>0.8</v>
      </c>
      <c r="M38" s="33"/>
      <c r="N38" s="36"/>
      <c r="O38" s="32" t="s">
        <v>108</v>
      </c>
      <c r="P38" s="33"/>
      <c r="Q38" s="35">
        <v>0</v>
      </c>
      <c r="R38" s="35">
        <v>0</v>
      </c>
      <c r="S38" s="34">
        <v>0</v>
      </c>
      <c r="T38" s="33"/>
      <c r="W38" s="32" t="s">
        <v>108</v>
      </c>
      <c r="X38" s="33"/>
      <c r="Y38" s="35">
        <v>0</v>
      </c>
      <c r="Z38" s="35">
        <v>0</v>
      </c>
      <c r="AA38" s="34">
        <v>0</v>
      </c>
      <c r="AB38" s="33"/>
      <c r="AD38" s="32" t="s">
        <v>108</v>
      </c>
      <c r="AE38" s="33"/>
      <c r="AF38" s="35">
        <v>0</v>
      </c>
      <c r="AG38" s="35">
        <v>0</v>
      </c>
      <c r="AH38" s="34">
        <v>0</v>
      </c>
      <c r="AI38" s="33"/>
    </row>
    <row r="39" spans="1:35" ht="33" x14ac:dyDescent="0.3">
      <c r="A39" s="32" t="s">
        <v>124</v>
      </c>
      <c r="B39" s="33"/>
      <c r="C39" s="34">
        <v>0</v>
      </c>
      <c r="D39" s="35">
        <v>1</v>
      </c>
      <c r="E39" s="34">
        <v>-1</v>
      </c>
      <c r="F39" s="33">
        <v>0</v>
      </c>
      <c r="H39" s="32" t="s">
        <v>124</v>
      </c>
      <c r="I39" s="33"/>
      <c r="J39" s="35">
        <v>0</v>
      </c>
      <c r="K39" s="35">
        <v>1</v>
      </c>
      <c r="L39" s="34">
        <v>-1</v>
      </c>
      <c r="M39" s="33">
        <v>0</v>
      </c>
      <c r="N39" s="36"/>
      <c r="O39" s="32" t="s">
        <v>124</v>
      </c>
      <c r="P39" s="33"/>
      <c r="Q39" s="35">
        <v>0</v>
      </c>
      <c r="R39" s="35">
        <v>1</v>
      </c>
      <c r="S39" s="34">
        <v>-1</v>
      </c>
      <c r="T39" s="33">
        <v>0</v>
      </c>
      <c r="W39" s="32" t="s">
        <v>124</v>
      </c>
      <c r="X39" s="33"/>
      <c r="Y39" s="35">
        <v>0</v>
      </c>
      <c r="Z39" s="35">
        <v>1</v>
      </c>
      <c r="AA39" s="34">
        <v>-1</v>
      </c>
      <c r="AB39" s="33">
        <v>0</v>
      </c>
      <c r="AD39" s="32" t="s">
        <v>124</v>
      </c>
      <c r="AE39" s="33"/>
      <c r="AF39" s="35">
        <v>0</v>
      </c>
      <c r="AG39" s="35">
        <v>1</v>
      </c>
      <c r="AH39" s="34">
        <v>-1</v>
      </c>
      <c r="AI39" s="33">
        <v>0</v>
      </c>
    </row>
    <row r="40" spans="1:35" ht="33" customHeight="1" x14ac:dyDescent="0.3">
      <c r="A40" s="32" t="s">
        <v>151</v>
      </c>
      <c r="B40" s="33"/>
      <c r="C40" s="34">
        <v>2.0300000000000002</v>
      </c>
      <c r="D40" s="35">
        <v>4</v>
      </c>
      <c r="E40" s="34">
        <v>-1.9699999999999998</v>
      </c>
      <c r="F40" s="33">
        <v>50.750000000000007</v>
      </c>
      <c r="H40" s="32" t="s">
        <v>151</v>
      </c>
      <c r="I40" s="33"/>
      <c r="J40" s="35">
        <v>0.59499999999999997</v>
      </c>
      <c r="K40" s="35">
        <v>4</v>
      </c>
      <c r="L40" s="34">
        <v>-3.4050000000000002</v>
      </c>
      <c r="M40" s="33">
        <v>14.875</v>
      </c>
      <c r="N40" s="36"/>
      <c r="O40" s="32" t="s">
        <v>151</v>
      </c>
      <c r="P40" s="33"/>
      <c r="Q40" s="35">
        <v>0</v>
      </c>
      <c r="R40" s="35">
        <v>4</v>
      </c>
      <c r="S40" s="34">
        <v>-4</v>
      </c>
      <c r="T40" s="33">
        <v>0</v>
      </c>
      <c r="W40" s="32" t="s">
        <v>151</v>
      </c>
      <c r="X40" s="33"/>
      <c r="Y40" s="35">
        <v>1.4350000000000001</v>
      </c>
      <c r="Z40" s="35">
        <v>4</v>
      </c>
      <c r="AA40" s="34">
        <v>-2.5649999999999999</v>
      </c>
      <c r="AB40" s="33">
        <v>35.875</v>
      </c>
      <c r="AD40" s="32" t="s">
        <v>151</v>
      </c>
      <c r="AE40" s="33"/>
      <c r="AF40" s="35">
        <v>0</v>
      </c>
      <c r="AG40" s="35">
        <v>4</v>
      </c>
      <c r="AH40" s="34">
        <v>-4</v>
      </c>
      <c r="AI40" s="33">
        <v>0</v>
      </c>
    </row>
    <row r="41" spans="1:35" x14ac:dyDescent="0.3">
      <c r="A41" s="32" t="s">
        <v>120</v>
      </c>
      <c r="B41" s="33"/>
      <c r="C41" s="34">
        <v>0</v>
      </c>
      <c r="D41" s="35">
        <v>0</v>
      </c>
      <c r="E41" s="34">
        <v>0</v>
      </c>
      <c r="F41" s="33"/>
      <c r="H41" s="32" t="s">
        <v>120</v>
      </c>
      <c r="I41" s="33"/>
      <c r="J41" s="35">
        <v>0</v>
      </c>
      <c r="K41" s="35">
        <v>0</v>
      </c>
      <c r="L41" s="34">
        <v>0</v>
      </c>
      <c r="M41" s="33"/>
      <c r="N41" s="36"/>
      <c r="O41" s="32" t="s">
        <v>120</v>
      </c>
      <c r="P41" s="33"/>
      <c r="Q41" s="35">
        <v>0</v>
      </c>
      <c r="R41" s="35">
        <v>0</v>
      </c>
      <c r="S41" s="34">
        <v>0</v>
      </c>
      <c r="T41" s="33"/>
      <c r="W41" s="32" t="s">
        <v>120</v>
      </c>
      <c r="X41" s="33"/>
      <c r="Y41" s="35">
        <v>0</v>
      </c>
      <c r="Z41" s="35">
        <v>0</v>
      </c>
      <c r="AA41" s="34">
        <v>0</v>
      </c>
      <c r="AB41" s="33"/>
      <c r="AD41" s="32" t="s">
        <v>120</v>
      </c>
      <c r="AE41" s="33"/>
      <c r="AF41" s="35">
        <v>0</v>
      </c>
      <c r="AG41" s="35">
        <v>0</v>
      </c>
      <c r="AH41" s="34">
        <v>0</v>
      </c>
      <c r="AI41" s="33"/>
    </row>
    <row r="42" spans="1:35" ht="33" customHeight="1" x14ac:dyDescent="0.3">
      <c r="A42" s="32" t="s">
        <v>152</v>
      </c>
      <c r="B42" s="33"/>
      <c r="C42" s="34">
        <v>0</v>
      </c>
      <c r="D42" s="35">
        <v>0</v>
      </c>
      <c r="E42" s="34">
        <v>0</v>
      </c>
      <c r="F42" s="33"/>
      <c r="H42" s="32" t="s">
        <v>152</v>
      </c>
      <c r="I42" s="33"/>
      <c r="J42" s="35">
        <v>0</v>
      </c>
      <c r="K42" s="35">
        <v>0</v>
      </c>
      <c r="L42" s="34">
        <v>0</v>
      </c>
      <c r="M42" s="33"/>
      <c r="N42" s="36"/>
      <c r="O42" s="32" t="s">
        <v>152</v>
      </c>
      <c r="P42" s="33"/>
      <c r="Q42" s="35">
        <v>0</v>
      </c>
      <c r="R42" s="35">
        <v>0</v>
      </c>
      <c r="S42" s="34">
        <v>0</v>
      </c>
      <c r="T42" s="33"/>
      <c r="W42" s="32" t="s">
        <v>152</v>
      </c>
      <c r="X42" s="33"/>
      <c r="Y42" s="35">
        <v>0</v>
      </c>
      <c r="Z42" s="35">
        <v>0</v>
      </c>
      <c r="AA42" s="34">
        <v>0</v>
      </c>
      <c r="AB42" s="33"/>
      <c r="AD42" s="32" t="s">
        <v>152</v>
      </c>
      <c r="AE42" s="33"/>
      <c r="AF42" s="35">
        <v>0</v>
      </c>
      <c r="AG42" s="35">
        <v>0</v>
      </c>
      <c r="AH42" s="34">
        <v>0</v>
      </c>
      <c r="AI42" s="33"/>
    </row>
    <row r="43" spans="1:35" ht="33" customHeight="1" x14ac:dyDescent="0.3">
      <c r="A43" s="41" t="s">
        <v>223</v>
      </c>
      <c r="B43" s="43"/>
      <c r="C43" s="34">
        <v>15.1</v>
      </c>
      <c r="D43" s="44">
        <v>40</v>
      </c>
      <c r="E43" s="45">
        <v>-24.9</v>
      </c>
      <c r="F43" s="43">
        <v>37.75</v>
      </c>
      <c r="H43" s="41" t="s">
        <v>223</v>
      </c>
      <c r="I43" s="43"/>
      <c r="J43" s="44">
        <v>9.25</v>
      </c>
      <c r="K43" s="44">
        <v>40</v>
      </c>
      <c r="L43" s="45">
        <v>-30.75</v>
      </c>
      <c r="M43" s="43">
        <v>23.125</v>
      </c>
      <c r="N43" s="36"/>
      <c r="O43" s="41" t="s">
        <v>223</v>
      </c>
      <c r="P43" s="43"/>
      <c r="Q43" s="44">
        <v>0</v>
      </c>
      <c r="R43" s="42">
        <v>40</v>
      </c>
      <c r="S43" s="42">
        <v>0</v>
      </c>
      <c r="T43" s="42">
        <v>0</v>
      </c>
      <c r="W43" s="41" t="s">
        <v>223</v>
      </c>
      <c r="X43" s="43"/>
      <c r="Y43" s="44">
        <v>5.85</v>
      </c>
      <c r="Z43" s="44">
        <v>40</v>
      </c>
      <c r="AA43" s="45">
        <v>-34.15</v>
      </c>
      <c r="AB43" s="43">
        <v>14.625</v>
      </c>
      <c r="AD43" s="41" t="s">
        <v>175</v>
      </c>
      <c r="AE43" s="43"/>
      <c r="AF43" s="44">
        <v>0</v>
      </c>
      <c r="AG43" s="44">
        <v>40</v>
      </c>
      <c r="AH43" s="45"/>
      <c r="AI43" s="43"/>
    </row>
    <row r="44" spans="1:35" s="27" customFormat="1" x14ac:dyDescent="0.3">
      <c r="A44" s="58" t="s">
        <v>105</v>
      </c>
      <c r="B44" s="46"/>
      <c r="C44" s="47">
        <v>1378.3580000000002</v>
      </c>
      <c r="D44" s="48">
        <v>1961.4</v>
      </c>
      <c r="E44" s="46"/>
      <c r="F44" s="49"/>
      <c r="H44" s="58" t="s">
        <v>105</v>
      </c>
      <c r="I44" s="46"/>
      <c r="J44" s="47">
        <v>337.75699999999995</v>
      </c>
      <c r="K44" s="48">
        <v>1961.4</v>
      </c>
      <c r="L44" s="46"/>
      <c r="M44" s="49"/>
      <c r="O44" s="58" t="s">
        <v>105</v>
      </c>
      <c r="P44" s="46"/>
      <c r="Q44" s="48">
        <v>170</v>
      </c>
      <c r="R44" s="48">
        <v>1961.4</v>
      </c>
      <c r="S44" s="46"/>
      <c r="T44" s="49"/>
      <c r="W44" s="58" t="s">
        <v>105</v>
      </c>
      <c r="X44" s="46"/>
      <c r="Y44" s="48">
        <v>520.601</v>
      </c>
      <c r="Z44" s="48">
        <v>1961.4</v>
      </c>
      <c r="AA44" s="46"/>
      <c r="AB44" s="49"/>
      <c r="AD44" s="58" t="s">
        <v>105</v>
      </c>
      <c r="AE44" s="46"/>
      <c r="AF44" s="47">
        <v>350</v>
      </c>
      <c r="AG44" s="48">
        <v>1961.4</v>
      </c>
      <c r="AH44" s="46"/>
      <c r="AI44" s="49"/>
    </row>
    <row r="45" spans="1:35" x14ac:dyDescent="0.3">
      <c r="C45" s="50"/>
      <c r="J45" s="50"/>
      <c r="Q45" s="50"/>
      <c r="Y45" s="50"/>
      <c r="AF45" s="50"/>
    </row>
    <row r="47" spans="1:35" x14ac:dyDescent="0.3">
      <c r="J47" s="50"/>
    </row>
    <row r="48" spans="1:35" x14ac:dyDescent="0.3">
      <c r="K48" s="50"/>
    </row>
    <row r="50" spans="9:9" x14ac:dyDescent="0.3">
      <c r="I50" s="50"/>
    </row>
  </sheetData>
  <mergeCells count="15">
    <mergeCell ref="B4:B5"/>
    <mergeCell ref="I4:I5"/>
    <mergeCell ref="X4:X5"/>
    <mergeCell ref="AE4:AE5"/>
    <mergeCell ref="A2:F2"/>
    <mergeCell ref="H2:M2"/>
    <mergeCell ref="W2:AB2"/>
    <mergeCell ref="AD2:AI2"/>
    <mergeCell ref="A3:F3"/>
    <mergeCell ref="H3:M3"/>
    <mergeCell ref="W3:AB3"/>
    <mergeCell ref="AD3:AI3"/>
    <mergeCell ref="O2:T2"/>
    <mergeCell ref="O3:T3"/>
    <mergeCell ref="P4:P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4" firstPageNumber="0" orientation="landscape" horizontalDpi="300" verticalDpi="300" r:id="rId1"/>
  <colBreaks count="1" manualBreakCount="1">
    <brk id="20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600"/>
  <sheetViews>
    <sheetView view="pageBreakPreview" topLeftCell="A577" zoomScale="60" zoomScaleNormal="100" workbookViewId="0">
      <selection activeCell="D597" sqref="D597"/>
    </sheetView>
  </sheetViews>
  <sheetFormatPr defaultColWidth="10.6640625" defaultRowHeight="16.5" x14ac:dyDescent="0.2"/>
  <cols>
    <col min="1" max="1" width="16" style="102" bestFit="1" customWidth="1"/>
    <col min="2" max="2" width="35.83203125" style="102" bestFit="1" customWidth="1"/>
    <col min="3" max="3" width="17.83203125" style="102" bestFit="1" customWidth="1"/>
    <col min="4" max="4" width="37.5" style="101" customWidth="1"/>
    <col min="5" max="5" width="10.6640625" style="102" customWidth="1"/>
    <col min="6" max="6" width="43.6640625" style="101" customWidth="1"/>
    <col min="7" max="7" width="17.83203125" style="102" bestFit="1" customWidth="1"/>
    <col min="8" max="16384" width="10.6640625" style="102"/>
  </cols>
  <sheetData>
    <row r="1" spans="1:7" x14ac:dyDescent="0.2">
      <c r="A1" s="104"/>
      <c r="C1" s="105"/>
      <c r="E1" s="104"/>
      <c r="F1" s="104"/>
      <c r="G1" s="106" t="s">
        <v>799</v>
      </c>
    </row>
    <row r="2" spans="1:7" x14ac:dyDescent="0.2">
      <c r="A2" s="245" t="s">
        <v>801</v>
      </c>
      <c r="B2" s="245"/>
      <c r="C2" s="245"/>
      <c r="D2" s="245"/>
      <c r="E2" s="245"/>
      <c r="F2" s="245"/>
      <c r="G2" s="245"/>
    </row>
    <row r="3" spans="1:7" x14ac:dyDescent="0.2">
      <c r="A3" s="107"/>
      <c r="B3" s="108" t="s">
        <v>295</v>
      </c>
      <c r="C3" s="105"/>
      <c r="E3" s="109"/>
      <c r="F3" s="110"/>
      <c r="G3" s="105"/>
    </row>
    <row r="4" spans="1:7" x14ac:dyDescent="0.2">
      <c r="A4" s="111"/>
      <c r="B4" s="112"/>
      <c r="C4" s="105"/>
      <c r="E4" s="109"/>
      <c r="F4" s="113"/>
      <c r="G4" s="105"/>
    </row>
    <row r="5" spans="1:7" x14ac:dyDescent="0.2">
      <c r="A5" s="265" t="s">
        <v>23</v>
      </c>
      <c r="B5" s="265" t="s">
        <v>24</v>
      </c>
      <c r="C5" s="265" t="s">
        <v>25</v>
      </c>
      <c r="D5" s="267" t="s">
        <v>296</v>
      </c>
      <c r="E5" s="114"/>
      <c r="F5" s="268" t="s">
        <v>24</v>
      </c>
      <c r="G5" s="265" t="s">
        <v>25</v>
      </c>
    </row>
    <row r="6" spans="1:7" x14ac:dyDescent="0.2">
      <c r="A6" s="266"/>
      <c r="B6" s="266"/>
      <c r="C6" s="266"/>
      <c r="D6" s="267"/>
      <c r="E6" s="115"/>
      <c r="F6" s="269"/>
      <c r="G6" s="266"/>
    </row>
    <row r="7" spans="1:7" x14ac:dyDescent="0.2">
      <c r="A7" s="278" t="s">
        <v>297</v>
      </c>
      <c r="B7" s="279"/>
      <c r="C7" s="280"/>
      <c r="D7" s="103"/>
      <c r="E7" s="115"/>
      <c r="F7" s="278" t="s">
        <v>297</v>
      </c>
      <c r="G7" s="280"/>
    </row>
    <row r="8" spans="1:7" x14ac:dyDescent="0.2">
      <c r="A8" s="270" t="s">
        <v>0</v>
      </c>
      <c r="B8" s="271"/>
      <c r="C8" s="272"/>
      <c r="D8" s="103"/>
      <c r="E8" s="115"/>
      <c r="F8" s="270" t="s">
        <v>0</v>
      </c>
      <c r="G8" s="272"/>
    </row>
    <row r="9" spans="1:7" x14ac:dyDescent="0.2">
      <c r="A9" s="116" t="s">
        <v>298</v>
      </c>
      <c r="B9" s="117" t="s">
        <v>48</v>
      </c>
      <c r="C9" s="116">
        <v>10</v>
      </c>
      <c r="D9" s="103" t="s">
        <v>827</v>
      </c>
      <c r="E9" s="115"/>
      <c r="F9" s="118"/>
      <c r="G9" s="116"/>
    </row>
    <row r="10" spans="1:7" x14ac:dyDescent="0.2">
      <c r="A10" s="116" t="s">
        <v>299</v>
      </c>
      <c r="B10" s="117" t="s">
        <v>300</v>
      </c>
      <c r="C10" s="116">
        <v>15</v>
      </c>
      <c r="D10" s="103"/>
      <c r="E10" s="115"/>
      <c r="F10" s="117" t="s">
        <v>300</v>
      </c>
      <c r="G10" s="116">
        <v>15</v>
      </c>
    </row>
    <row r="11" spans="1:7" x14ac:dyDescent="0.2">
      <c r="A11" s="116" t="s">
        <v>301</v>
      </c>
      <c r="B11" s="117" t="s">
        <v>302</v>
      </c>
      <c r="C11" s="116">
        <v>40</v>
      </c>
      <c r="D11" s="103" t="s">
        <v>828</v>
      </c>
      <c r="E11" s="115"/>
      <c r="F11" s="118" t="s">
        <v>210</v>
      </c>
      <c r="G11" s="116">
        <v>50</v>
      </c>
    </row>
    <row r="12" spans="1:7" ht="49.5" x14ac:dyDescent="0.2">
      <c r="A12" s="116" t="s">
        <v>303</v>
      </c>
      <c r="B12" s="117" t="s">
        <v>304</v>
      </c>
      <c r="C12" s="116">
        <v>220</v>
      </c>
      <c r="D12" s="103" t="s">
        <v>829</v>
      </c>
      <c r="E12" s="119"/>
      <c r="F12" s="118" t="s">
        <v>305</v>
      </c>
      <c r="G12" s="116">
        <v>210</v>
      </c>
    </row>
    <row r="13" spans="1:7" ht="49.5" x14ac:dyDescent="0.2">
      <c r="A13" s="116" t="s">
        <v>306</v>
      </c>
      <c r="B13" s="117" t="s">
        <v>307</v>
      </c>
      <c r="C13" s="116">
        <v>200</v>
      </c>
      <c r="D13" s="103" t="s">
        <v>830</v>
      </c>
      <c r="E13" s="119"/>
      <c r="F13" s="118" t="s">
        <v>226</v>
      </c>
      <c r="G13" s="116">
        <v>200</v>
      </c>
    </row>
    <row r="14" spans="1:7" x14ac:dyDescent="0.2">
      <c r="A14" s="120"/>
      <c r="B14" s="117" t="s">
        <v>64</v>
      </c>
      <c r="C14" s="116">
        <v>40</v>
      </c>
      <c r="D14" s="103" t="s">
        <v>831</v>
      </c>
      <c r="E14" s="119"/>
      <c r="F14" s="118" t="s">
        <v>224</v>
      </c>
      <c r="G14" s="116">
        <v>40</v>
      </c>
    </row>
    <row r="15" spans="1:7" ht="33" x14ac:dyDescent="0.2">
      <c r="A15" s="116" t="s">
        <v>280</v>
      </c>
      <c r="B15" s="117" t="s">
        <v>43</v>
      </c>
      <c r="C15" s="116">
        <v>100</v>
      </c>
      <c r="D15" s="103" t="s">
        <v>832</v>
      </c>
      <c r="E15" s="119"/>
      <c r="F15" s="118"/>
      <c r="G15" s="116"/>
    </row>
    <row r="16" spans="1:7" x14ac:dyDescent="0.2">
      <c r="A16" s="273" t="s">
        <v>220</v>
      </c>
      <c r="B16" s="274"/>
      <c r="C16" s="116">
        <v>625</v>
      </c>
      <c r="D16" s="103"/>
      <c r="E16" s="119"/>
      <c r="F16" s="121" t="s">
        <v>220</v>
      </c>
      <c r="G16" s="116">
        <f>SUM(G9:G15)</f>
        <v>515</v>
      </c>
    </row>
    <row r="17" spans="1:7" x14ac:dyDescent="0.2">
      <c r="A17" s="122"/>
      <c r="B17" s="122"/>
      <c r="C17" s="116"/>
      <c r="D17" s="103"/>
      <c r="E17" s="119"/>
      <c r="F17" s="270" t="s">
        <v>159</v>
      </c>
      <c r="G17" s="272"/>
    </row>
    <row r="18" spans="1:7" x14ac:dyDescent="0.2">
      <c r="A18" s="122"/>
      <c r="B18" s="122"/>
      <c r="C18" s="116"/>
      <c r="D18" s="103"/>
      <c r="E18" s="119"/>
      <c r="F18" s="118" t="s">
        <v>309</v>
      </c>
      <c r="G18" s="116">
        <v>150</v>
      </c>
    </row>
    <row r="19" spans="1:7" ht="33" x14ac:dyDescent="0.2">
      <c r="A19" s="122"/>
      <c r="B19" s="122"/>
      <c r="C19" s="116"/>
      <c r="D19" s="103"/>
      <c r="E19" s="119"/>
      <c r="F19" s="118" t="s">
        <v>310</v>
      </c>
      <c r="G19" s="116">
        <v>20</v>
      </c>
    </row>
    <row r="20" spans="1:7" x14ac:dyDescent="0.2">
      <c r="A20" s="122"/>
      <c r="B20" s="122"/>
      <c r="C20" s="116"/>
      <c r="D20" s="103"/>
      <c r="E20" s="119"/>
      <c r="F20" s="118"/>
      <c r="G20" s="116"/>
    </row>
    <row r="21" spans="1:7" x14ac:dyDescent="0.2">
      <c r="A21" s="122"/>
      <c r="B21" s="122"/>
      <c r="C21" s="116"/>
      <c r="D21" s="103"/>
      <c r="E21" s="119"/>
      <c r="F21" s="123" t="s">
        <v>160</v>
      </c>
      <c r="G21" s="116">
        <f>SUM(G18:G20)</f>
        <v>170</v>
      </c>
    </row>
    <row r="22" spans="1:7" x14ac:dyDescent="0.2">
      <c r="A22" s="270" t="s">
        <v>11</v>
      </c>
      <c r="B22" s="271"/>
      <c r="C22" s="272"/>
      <c r="D22" s="103"/>
      <c r="E22" s="114"/>
      <c r="F22" s="270" t="s">
        <v>11</v>
      </c>
      <c r="G22" s="272"/>
    </row>
    <row r="23" spans="1:7" ht="49.5" x14ac:dyDescent="0.2">
      <c r="A23" s="116" t="s">
        <v>311</v>
      </c>
      <c r="B23" s="117" t="s">
        <v>312</v>
      </c>
      <c r="C23" s="116">
        <v>60</v>
      </c>
      <c r="D23" s="103" t="s">
        <v>313</v>
      </c>
      <c r="E23" s="114"/>
      <c r="F23" s="118" t="s">
        <v>314</v>
      </c>
      <c r="G23" s="116">
        <v>60</v>
      </c>
    </row>
    <row r="24" spans="1:7" ht="33" x14ac:dyDescent="0.2">
      <c r="A24" s="116" t="s">
        <v>287</v>
      </c>
      <c r="B24" s="117" t="s">
        <v>315</v>
      </c>
      <c r="C24" s="116">
        <v>225</v>
      </c>
      <c r="D24" s="103"/>
      <c r="E24" s="115"/>
      <c r="F24" s="118" t="s">
        <v>316</v>
      </c>
      <c r="G24" s="116">
        <v>225</v>
      </c>
    </row>
    <row r="25" spans="1:7" ht="99" x14ac:dyDescent="0.2">
      <c r="A25" s="120" t="s">
        <v>317</v>
      </c>
      <c r="B25" s="117" t="s">
        <v>230</v>
      </c>
      <c r="C25" s="116">
        <v>90</v>
      </c>
      <c r="D25" s="103" t="s">
        <v>833</v>
      </c>
      <c r="E25" s="115"/>
      <c r="F25" s="118" t="s">
        <v>318</v>
      </c>
      <c r="G25" s="116">
        <v>110</v>
      </c>
    </row>
    <row r="26" spans="1:7" x14ac:dyDescent="0.2">
      <c r="A26" s="116" t="s">
        <v>291</v>
      </c>
      <c r="B26" s="117" t="s">
        <v>319</v>
      </c>
      <c r="C26" s="116">
        <v>150</v>
      </c>
      <c r="D26" s="103"/>
      <c r="E26" s="115"/>
      <c r="F26" s="118" t="s">
        <v>319</v>
      </c>
      <c r="G26" s="116">
        <v>150</v>
      </c>
    </row>
    <row r="27" spans="1:7" ht="49.5" x14ac:dyDescent="0.2">
      <c r="A27" s="116" t="s">
        <v>320</v>
      </c>
      <c r="B27" s="117" t="s">
        <v>321</v>
      </c>
      <c r="C27" s="116">
        <v>200</v>
      </c>
      <c r="D27" s="103" t="s">
        <v>830</v>
      </c>
      <c r="E27" s="115"/>
      <c r="F27" s="118" t="s">
        <v>232</v>
      </c>
      <c r="G27" s="116">
        <v>200</v>
      </c>
    </row>
    <row r="28" spans="1:7" ht="33" x14ac:dyDescent="0.2">
      <c r="A28" s="120"/>
      <c r="B28" s="117" t="s">
        <v>64</v>
      </c>
      <c r="C28" s="116">
        <v>20</v>
      </c>
      <c r="D28" s="103" t="s">
        <v>834</v>
      </c>
      <c r="E28" s="115"/>
      <c r="F28" s="118" t="s">
        <v>70</v>
      </c>
      <c r="G28" s="116">
        <v>50</v>
      </c>
    </row>
    <row r="29" spans="1:7" ht="33" x14ac:dyDescent="0.2">
      <c r="A29" s="120"/>
      <c r="B29" s="117" t="s">
        <v>224</v>
      </c>
      <c r="C29" s="116">
        <v>50</v>
      </c>
      <c r="D29" s="103" t="s">
        <v>839</v>
      </c>
      <c r="E29" s="115"/>
      <c r="F29" s="118"/>
      <c r="G29" s="116"/>
    </row>
    <row r="30" spans="1:7" ht="33" x14ac:dyDescent="0.2">
      <c r="A30" s="120" t="s">
        <v>280</v>
      </c>
      <c r="B30" s="117" t="s">
        <v>42</v>
      </c>
      <c r="C30" s="116">
        <v>100</v>
      </c>
      <c r="D30" s="103" t="s">
        <v>835</v>
      </c>
      <c r="E30" s="115"/>
      <c r="F30" s="118"/>
      <c r="G30" s="116"/>
    </row>
    <row r="31" spans="1:7" x14ac:dyDescent="0.2">
      <c r="A31" s="273" t="s">
        <v>44</v>
      </c>
      <c r="B31" s="274"/>
      <c r="C31" s="116">
        <v>895</v>
      </c>
      <c r="D31" s="103"/>
      <c r="E31" s="115"/>
      <c r="F31" s="121" t="s">
        <v>44</v>
      </c>
      <c r="G31" s="116">
        <f>SUM(G23:G30)</f>
        <v>795</v>
      </c>
    </row>
    <row r="32" spans="1:7" x14ac:dyDescent="0.2">
      <c r="A32" s="275" t="s">
        <v>264</v>
      </c>
      <c r="B32" s="276"/>
      <c r="C32" s="277"/>
      <c r="D32" s="103"/>
      <c r="E32" s="119"/>
      <c r="F32" s="275" t="s">
        <v>264</v>
      </c>
      <c r="G32" s="277"/>
    </row>
    <row r="33" spans="1:7" x14ac:dyDescent="0.2">
      <c r="A33" s="116" t="s">
        <v>322</v>
      </c>
      <c r="B33" s="117" t="s">
        <v>323</v>
      </c>
      <c r="C33" s="116">
        <v>100</v>
      </c>
      <c r="D33" s="103" t="s">
        <v>831</v>
      </c>
      <c r="E33" s="114"/>
      <c r="F33" s="118"/>
      <c r="G33" s="116"/>
    </row>
    <row r="34" spans="1:7" ht="33" x14ac:dyDescent="0.2">
      <c r="A34" s="120"/>
      <c r="B34" s="117" t="s">
        <v>324</v>
      </c>
      <c r="C34" s="116">
        <v>200</v>
      </c>
      <c r="D34" s="103" t="s">
        <v>836</v>
      </c>
      <c r="E34" s="115"/>
      <c r="F34" s="118" t="s">
        <v>294</v>
      </c>
      <c r="G34" s="116">
        <v>200</v>
      </c>
    </row>
    <row r="35" spans="1:7" ht="33" x14ac:dyDescent="0.2">
      <c r="A35" s="116" t="s">
        <v>280</v>
      </c>
      <c r="B35" s="117" t="s">
        <v>42</v>
      </c>
      <c r="C35" s="116">
        <v>100</v>
      </c>
      <c r="D35" s="103" t="s">
        <v>835</v>
      </c>
      <c r="E35" s="115"/>
      <c r="F35" s="118" t="s">
        <v>309</v>
      </c>
      <c r="G35" s="116">
        <v>150</v>
      </c>
    </row>
    <row r="36" spans="1:7" x14ac:dyDescent="0.2">
      <c r="A36" s="273" t="s">
        <v>325</v>
      </c>
      <c r="B36" s="274"/>
      <c r="C36" s="116">
        <v>400</v>
      </c>
      <c r="D36" s="103"/>
      <c r="E36" s="115"/>
      <c r="F36" s="121" t="s">
        <v>325</v>
      </c>
      <c r="G36" s="116">
        <f>SUM(G34:G35)</f>
        <v>350</v>
      </c>
    </row>
    <row r="37" spans="1:7" x14ac:dyDescent="0.2">
      <c r="A37" s="273" t="s">
        <v>326</v>
      </c>
      <c r="B37" s="274"/>
      <c r="C37" s="124" t="s">
        <v>327</v>
      </c>
      <c r="D37" s="103"/>
      <c r="E37" s="119"/>
      <c r="F37" s="121" t="s">
        <v>326</v>
      </c>
      <c r="G37" s="124">
        <f>G36+G31+G21+G16</f>
        <v>1830</v>
      </c>
    </row>
    <row r="38" spans="1:7" x14ac:dyDescent="0.2">
      <c r="A38" s="278" t="s">
        <v>328</v>
      </c>
      <c r="B38" s="279"/>
      <c r="C38" s="280"/>
      <c r="D38" s="103"/>
      <c r="E38" s="115"/>
      <c r="F38" s="278" t="s">
        <v>328</v>
      </c>
      <c r="G38" s="280"/>
    </row>
    <row r="39" spans="1:7" x14ac:dyDescent="0.2">
      <c r="A39" s="270" t="s">
        <v>0</v>
      </c>
      <c r="B39" s="271"/>
      <c r="C39" s="272"/>
      <c r="D39" s="103"/>
      <c r="E39" s="115"/>
      <c r="F39" s="270" t="s">
        <v>0</v>
      </c>
      <c r="G39" s="272"/>
    </row>
    <row r="40" spans="1:7" ht="33" x14ac:dyDescent="0.2">
      <c r="A40" s="116" t="s">
        <v>299</v>
      </c>
      <c r="B40" s="117" t="s">
        <v>300</v>
      </c>
      <c r="C40" s="116">
        <v>15</v>
      </c>
      <c r="D40" s="103" t="s">
        <v>837</v>
      </c>
      <c r="E40" s="119"/>
      <c r="F40" s="118" t="s">
        <v>329</v>
      </c>
      <c r="G40" s="116">
        <v>150</v>
      </c>
    </row>
    <row r="41" spans="1:7" ht="82.5" x14ac:dyDescent="0.2">
      <c r="A41" s="120" t="s">
        <v>330</v>
      </c>
      <c r="B41" s="117" t="s">
        <v>331</v>
      </c>
      <c r="C41" s="116">
        <v>180</v>
      </c>
      <c r="D41" s="103" t="s">
        <v>838</v>
      </c>
      <c r="E41" s="119"/>
      <c r="F41" s="118" t="s">
        <v>239</v>
      </c>
      <c r="G41" s="116">
        <v>50</v>
      </c>
    </row>
    <row r="42" spans="1:7" ht="49.5" x14ac:dyDescent="0.2">
      <c r="A42" s="116" t="s">
        <v>332</v>
      </c>
      <c r="B42" s="117" t="s">
        <v>333</v>
      </c>
      <c r="C42" s="116">
        <v>200</v>
      </c>
      <c r="D42" s="103" t="s">
        <v>830</v>
      </c>
      <c r="E42" s="119"/>
      <c r="F42" s="118" t="s">
        <v>334</v>
      </c>
      <c r="G42" s="116">
        <v>200</v>
      </c>
    </row>
    <row r="43" spans="1:7" x14ac:dyDescent="0.2">
      <c r="A43" s="116" t="s">
        <v>335</v>
      </c>
      <c r="B43" s="117" t="s">
        <v>336</v>
      </c>
      <c r="C43" s="116">
        <v>50</v>
      </c>
      <c r="D43" s="103" t="s">
        <v>831</v>
      </c>
      <c r="E43" s="119"/>
      <c r="F43" s="118" t="s">
        <v>224</v>
      </c>
      <c r="G43" s="116">
        <v>40</v>
      </c>
    </row>
    <row r="44" spans="1:7" ht="33" x14ac:dyDescent="0.2">
      <c r="A44" s="116" t="s">
        <v>280</v>
      </c>
      <c r="B44" s="117" t="s">
        <v>42</v>
      </c>
      <c r="C44" s="116">
        <v>100</v>
      </c>
      <c r="D44" s="103" t="s">
        <v>835</v>
      </c>
      <c r="E44" s="119"/>
      <c r="F44" s="118"/>
      <c r="G44" s="116"/>
    </row>
    <row r="45" spans="1:7" x14ac:dyDescent="0.2">
      <c r="A45" s="273" t="s">
        <v>220</v>
      </c>
      <c r="B45" s="274"/>
      <c r="C45" s="116">
        <v>545</v>
      </c>
      <c r="D45" s="103"/>
      <c r="E45" s="119"/>
      <c r="F45" s="121" t="s">
        <v>220</v>
      </c>
      <c r="G45" s="116">
        <f>SUM(G40:G44)</f>
        <v>440</v>
      </c>
    </row>
    <row r="46" spans="1:7" x14ac:dyDescent="0.2">
      <c r="A46" s="122"/>
      <c r="B46" s="122"/>
      <c r="C46" s="116"/>
      <c r="D46" s="103"/>
      <c r="E46" s="119"/>
      <c r="F46" s="270" t="s">
        <v>159</v>
      </c>
      <c r="G46" s="272"/>
    </row>
    <row r="47" spans="1:7" x14ac:dyDescent="0.2">
      <c r="A47" s="122"/>
      <c r="B47" s="122"/>
      <c r="C47" s="116"/>
      <c r="D47" s="103"/>
      <c r="E47" s="119"/>
      <c r="F47" s="118" t="s">
        <v>309</v>
      </c>
      <c r="G47" s="116">
        <v>150</v>
      </c>
    </row>
    <row r="48" spans="1:7" ht="33" x14ac:dyDescent="0.2">
      <c r="A48" s="122"/>
      <c r="B48" s="122"/>
      <c r="C48" s="116"/>
      <c r="D48" s="103"/>
      <c r="E48" s="119"/>
      <c r="F48" s="118" t="s">
        <v>310</v>
      </c>
      <c r="G48" s="116">
        <v>20</v>
      </c>
    </row>
    <row r="49" spans="1:7" x14ac:dyDescent="0.2">
      <c r="A49" s="122"/>
      <c r="B49" s="122"/>
      <c r="C49" s="116"/>
      <c r="D49" s="103"/>
      <c r="E49" s="119"/>
      <c r="F49" s="118"/>
      <c r="G49" s="116"/>
    </row>
    <row r="50" spans="1:7" x14ac:dyDescent="0.2">
      <c r="A50" s="122"/>
      <c r="B50" s="122"/>
      <c r="C50" s="116"/>
      <c r="D50" s="103"/>
      <c r="E50" s="119"/>
      <c r="F50" s="123" t="s">
        <v>160</v>
      </c>
      <c r="G50" s="116">
        <v>170</v>
      </c>
    </row>
    <row r="51" spans="1:7" x14ac:dyDescent="0.2">
      <c r="A51" s="270" t="s">
        <v>11</v>
      </c>
      <c r="B51" s="271"/>
      <c r="C51" s="272"/>
      <c r="D51" s="103"/>
      <c r="E51" s="114"/>
      <c r="F51" s="270" t="s">
        <v>11</v>
      </c>
      <c r="G51" s="272"/>
    </row>
    <row r="52" spans="1:7" ht="33" x14ac:dyDescent="0.2">
      <c r="A52" s="116" t="s">
        <v>337</v>
      </c>
      <c r="B52" s="117" t="s">
        <v>338</v>
      </c>
      <c r="C52" s="116">
        <v>60</v>
      </c>
      <c r="D52" s="103"/>
      <c r="E52" s="115"/>
      <c r="F52" s="117" t="s">
        <v>338</v>
      </c>
      <c r="G52" s="116">
        <v>60</v>
      </c>
    </row>
    <row r="53" spans="1:7" ht="66" x14ac:dyDescent="0.2">
      <c r="A53" s="116" t="s">
        <v>339</v>
      </c>
      <c r="B53" s="117" t="s">
        <v>340</v>
      </c>
      <c r="C53" s="116">
        <v>210</v>
      </c>
      <c r="D53" s="103" t="s">
        <v>341</v>
      </c>
      <c r="E53" s="115"/>
      <c r="F53" s="117" t="s">
        <v>340</v>
      </c>
      <c r="G53" s="116">
        <v>210</v>
      </c>
    </row>
    <row r="54" spans="1:7" ht="115.5" x14ac:dyDescent="0.2">
      <c r="A54" s="116" t="s">
        <v>342</v>
      </c>
      <c r="B54" s="117" t="s">
        <v>343</v>
      </c>
      <c r="C54" s="116">
        <v>270</v>
      </c>
      <c r="D54" s="103" t="s">
        <v>840</v>
      </c>
      <c r="E54" s="115"/>
      <c r="F54" s="118" t="s">
        <v>344</v>
      </c>
      <c r="G54" s="116">
        <v>90</v>
      </c>
    </row>
    <row r="55" spans="1:7" x14ac:dyDescent="0.2">
      <c r="A55" s="116"/>
      <c r="B55" s="117"/>
      <c r="C55" s="116"/>
      <c r="D55" s="103"/>
      <c r="E55" s="115"/>
      <c r="F55" s="118" t="s">
        <v>345</v>
      </c>
      <c r="G55" s="116">
        <v>150</v>
      </c>
    </row>
    <row r="56" spans="1:7" ht="33" x14ac:dyDescent="0.2">
      <c r="A56" s="124"/>
      <c r="B56" s="117" t="s">
        <v>346</v>
      </c>
      <c r="C56" s="116">
        <v>200</v>
      </c>
      <c r="D56" s="103" t="s">
        <v>347</v>
      </c>
      <c r="E56" s="115"/>
      <c r="F56" s="118" t="s">
        <v>249</v>
      </c>
      <c r="G56" s="116">
        <v>200</v>
      </c>
    </row>
    <row r="57" spans="1:7" ht="33" x14ac:dyDescent="0.2">
      <c r="A57" s="120"/>
      <c r="B57" s="117" t="s">
        <v>64</v>
      </c>
      <c r="C57" s="116">
        <v>20</v>
      </c>
      <c r="D57" s="103" t="s">
        <v>839</v>
      </c>
      <c r="E57" s="115"/>
      <c r="F57" s="118" t="s">
        <v>70</v>
      </c>
      <c r="G57" s="116">
        <v>50</v>
      </c>
    </row>
    <row r="58" spans="1:7" ht="33" x14ac:dyDescent="0.2">
      <c r="A58" s="120"/>
      <c r="B58" s="117" t="s">
        <v>224</v>
      </c>
      <c r="C58" s="116">
        <v>50</v>
      </c>
      <c r="D58" s="103" t="s">
        <v>839</v>
      </c>
      <c r="E58" s="115"/>
      <c r="F58" s="118"/>
      <c r="G58" s="116"/>
    </row>
    <row r="59" spans="1:7" ht="33" x14ac:dyDescent="0.2">
      <c r="A59" s="116" t="s">
        <v>280</v>
      </c>
      <c r="B59" s="117" t="s">
        <v>43</v>
      </c>
      <c r="C59" s="116">
        <v>100</v>
      </c>
      <c r="D59" s="103" t="s">
        <v>832</v>
      </c>
      <c r="E59" s="119"/>
      <c r="F59" s="118"/>
      <c r="G59" s="116"/>
    </row>
    <row r="60" spans="1:7" x14ac:dyDescent="0.2">
      <c r="A60" s="273" t="s">
        <v>44</v>
      </c>
      <c r="B60" s="274"/>
      <c r="C60" s="116">
        <v>910</v>
      </c>
      <c r="D60" s="103"/>
      <c r="E60" s="114"/>
      <c r="F60" s="121" t="s">
        <v>44</v>
      </c>
      <c r="G60" s="116">
        <f>SUM(G52:G59)</f>
        <v>760</v>
      </c>
    </row>
    <row r="61" spans="1:7" x14ac:dyDescent="0.2">
      <c r="A61" s="275" t="s">
        <v>264</v>
      </c>
      <c r="B61" s="276"/>
      <c r="C61" s="277"/>
      <c r="D61" s="103"/>
      <c r="E61" s="115"/>
      <c r="F61" s="275" t="s">
        <v>264</v>
      </c>
      <c r="G61" s="277"/>
    </row>
    <row r="62" spans="1:7" x14ac:dyDescent="0.2">
      <c r="A62" s="120" t="s">
        <v>348</v>
      </c>
      <c r="B62" s="117" t="s">
        <v>349</v>
      </c>
      <c r="C62" s="116">
        <v>75</v>
      </c>
      <c r="D62" s="103" t="s">
        <v>831</v>
      </c>
      <c r="E62" s="115"/>
      <c r="F62" s="118"/>
      <c r="G62" s="116"/>
    </row>
    <row r="63" spans="1:7" ht="49.5" x14ac:dyDescent="0.2">
      <c r="A63" s="116" t="s">
        <v>306</v>
      </c>
      <c r="B63" s="117" t="s">
        <v>307</v>
      </c>
      <c r="C63" s="116">
        <v>200</v>
      </c>
      <c r="D63" s="103" t="s">
        <v>830</v>
      </c>
      <c r="E63" s="115"/>
      <c r="F63" s="118" t="s">
        <v>294</v>
      </c>
      <c r="G63" s="116">
        <v>200</v>
      </c>
    </row>
    <row r="64" spans="1:7" ht="33" x14ac:dyDescent="0.2">
      <c r="A64" s="120" t="s">
        <v>280</v>
      </c>
      <c r="B64" s="117" t="s">
        <v>117</v>
      </c>
      <c r="C64" s="116">
        <v>100</v>
      </c>
      <c r="D64" s="103" t="s">
        <v>835</v>
      </c>
      <c r="E64" s="119"/>
      <c r="F64" s="118" t="s">
        <v>309</v>
      </c>
      <c r="G64" s="116">
        <v>150</v>
      </c>
    </row>
    <row r="65" spans="1:7" x14ac:dyDescent="0.2">
      <c r="A65" s="273" t="s">
        <v>325</v>
      </c>
      <c r="B65" s="274"/>
      <c r="C65" s="116">
        <v>375</v>
      </c>
      <c r="D65" s="103"/>
      <c r="E65" s="125"/>
      <c r="F65" s="121" t="s">
        <v>325</v>
      </c>
      <c r="G65" s="116">
        <f>SUM(G63:G64)</f>
        <v>350</v>
      </c>
    </row>
    <row r="66" spans="1:7" x14ac:dyDescent="0.2">
      <c r="A66" s="273" t="s">
        <v>350</v>
      </c>
      <c r="B66" s="274"/>
      <c r="C66" s="124" t="s">
        <v>351</v>
      </c>
      <c r="D66" s="103"/>
      <c r="E66" s="104"/>
      <c r="F66" s="121" t="s">
        <v>350</v>
      </c>
      <c r="G66" s="124">
        <f>G65+G60+G50+G45</f>
        <v>1720</v>
      </c>
    </row>
    <row r="67" spans="1:7" x14ac:dyDescent="0.2">
      <c r="A67" s="278" t="s">
        <v>352</v>
      </c>
      <c r="B67" s="279"/>
      <c r="C67" s="280"/>
      <c r="D67" s="103"/>
      <c r="E67" s="119"/>
      <c r="F67" s="278" t="s">
        <v>352</v>
      </c>
      <c r="G67" s="280"/>
    </row>
    <row r="68" spans="1:7" x14ac:dyDescent="0.2">
      <c r="A68" s="270" t="s">
        <v>0</v>
      </c>
      <c r="B68" s="271"/>
      <c r="C68" s="272"/>
      <c r="D68" s="103"/>
      <c r="E68" s="119"/>
      <c r="F68" s="270" t="s">
        <v>0</v>
      </c>
      <c r="G68" s="272"/>
    </row>
    <row r="69" spans="1:7" x14ac:dyDescent="0.2">
      <c r="A69" s="116" t="s">
        <v>298</v>
      </c>
      <c r="B69" s="117" t="s">
        <v>48</v>
      </c>
      <c r="C69" s="116">
        <v>10</v>
      </c>
      <c r="D69" s="103" t="s">
        <v>827</v>
      </c>
      <c r="E69" s="119"/>
      <c r="F69" s="118"/>
      <c r="G69" s="116"/>
    </row>
    <row r="70" spans="1:7" ht="49.5" x14ac:dyDescent="0.2">
      <c r="A70" s="120" t="s">
        <v>353</v>
      </c>
      <c r="B70" s="117" t="s">
        <v>354</v>
      </c>
      <c r="C70" s="116">
        <v>120</v>
      </c>
      <c r="D70" s="103" t="s">
        <v>841</v>
      </c>
      <c r="E70" s="119"/>
      <c r="F70" s="118" t="s">
        <v>355</v>
      </c>
      <c r="G70" s="116">
        <v>110</v>
      </c>
    </row>
    <row r="71" spans="1:7" x14ac:dyDescent="0.2">
      <c r="A71" s="120" t="s">
        <v>283</v>
      </c>
      <c r="B71" s="117" t="s">
        <v>231</v>
      </c>
      <c r="C71" s="116">
        <v>150</v>
      </c>
      <c r="D71" s="103"/>
      <c r="E71" s="119"/>
      <c r="F71" s="118" t="s">
        <v>231</v>
      </c>
      <c r="G71" s="116">
        <v>150</v>
      </c>
    </row>
    <row r="72" spans="1:7" ht="49.5" x14ac:dyDescent="0.2">
      <c r="A72" s="120" t="s">
        <v>356</v>
      </c>
      <c r="B72" s="117" t="s">
        <v>357</v>
      </c>
      <c r="C72" s="116">
        <v>200</v>
      </c>
      <c r="D72" s="103" t="s">
        <v>830</v>
      </c>
      <c r="E72" s="119"/>
      <c r="F72" s="118" t="s">
        <v>236</v>
      </c>
      <c r="G72" s="116">
        <v>200</v>
      </c>
    </row>
    <row r="73" spans="1:7" x14ac:dyDescent="0.2">
      <c r="A73" s="120"/>
      <c r="B73" s="117" t="s">
        <v>64</v>
      </c>
      <c r="C73" s="116">
        <v>40</v>
      </c>
      <c r="D73" s="103" t="s">
        <v>831</v>
      </c>
      <c r="E73" s="114"/>
      <c r="F73" s="118" t="s">
        <v>224</v>
      </c>
      <c r="G73" s="116">
        <v>40</v>
      </c>
    </row>
    <row r="74" spans="1:7" ht="33" x14ac:dyDescent="0.2">
      <c r="A74" s="120" t="s">
        <v>280</v>
      </c>
      <c r="B74" s="117" t="s">
        <v>43</v>
      </c>
      <c r="C74" s="116">
        <v>100</v>
      </c>
      <c r="D74" s="103" t="s">
        <v>832</v>
      </c>
      <c r="E74" s="115"/>
      <c r="F74" s="118"/>
      <c r="G74" s="116"/>
    </row>
    <row r="75" spans="1:7" x14ac:dyDescent="0.2">
      <c r="A75" s="273" t="s">
        <v>220</v>
      </c>
      <c r="B75" s="274"/>
      <c r="C75" s="116">
        <v>620</v>
      </c>
      <c r="D75" s="103"/>
      <c r="E75" s="115"/>
      <c r="F75" s="121" t="s">
        <v>220</v>
      </c>
      <c r="G75" s="116">
        <f>SUM(G70:G74)</f>
        <v>500</v>
      </c>
    </row>
    <row r="76" spans="1:7" x14ac:dyDescent="0.2">
      <c r="A76" s="122"/>
      <c r="B76" s="122"/>
      <c r="C76" s="116"/>
      <c r="D76" s="103"/>
      <c r="E76" s="115"/>
      <c r="F76" s="270" t="s">
        <v>159</v>
      </c>
      <c r="G76" s="272"/>
    </row>
    <row r="77" spans="1:7" x14ac:dyDescent="0.2">
      <c r="A77" s="122"/>
      <c r="B77" s="122"/>
      <c r="C77" s="116"/>
      <c r="D77" s="103"/>
      <c r="E77" s="115"/>
      <c r="F77" s="118" t="s">
        <v>309</v>
      </c>
      <c r="G77" s="116">
        <v>150</v>
      </c>
    </row>
    <row r="78" spans="1:7" ht="33" x14ac:dyDescent="0.2">
      <c r="A78" s="122"/>
      <c r="B78" s="122"/>
      <c r="C78" s="116"/>
      <c r="D78" s="103"/>
      <c r="E78" s="115"/>
      <c r="F78" s="118" t="s">
        <v>310</v>
      </c>
      <c r="G78" s="116">
        <v>20</v>
      </c>
    </row>
    <row r="79" spans="1:7" x14ac:dyDescent="0.2">
      <c r="A79" s="122"/>
      <c r="B79" s="122"/>
      <c r="C79" s="116"/>
      <c r="D79" s="103"/>
      <c r="E79" s="115"/>
      <c r="F79" s="118"/>
      <c r="G79" s="116"/>
    </row>
    <row r="80" spans="1:7" x14ac:dyDescent="0.2">
      <c r="A80" s="122"/>
      <c r="B80" s="122"/>
      <c r="C80" s="116"/>
      <c r="D80" s="103"/>
      <c r="E80" s="115"/>
      <c r="F80" s="123" t="s">
        <v>160</v>
      </c>
      <c r="G80" s="116">
        <v>170</v>
      </c>
    </row>
    <row r="81" spans="1:7" x14ac:dyDescent="0.2">
      <c r="A81" s="270" t="s">
        <v>11</v>
      </c>
      <c r="B81" s="271"/>
      <c r="C81" s="272"/>
      <c r="D81" s="103"/>
      <c r="E81" s="115"/>
      <c r="F81" s="270" t="s">
        <v>11</v>
      </c>
      <c r="G81" s="272"/>
    </row>
    <row r="82" spans="1:7" x14ac:dyDescent="0.2">
      <c r="A82" s="116" t="s">
        <v>358</v>
      </c>
      <c r="B82" s="117" t="s">
        <v>359</v>
      </c>
      <c r="C82" s="116">
        <v>60</v>
      </c>
      <c r="D82" s="103"/>
      <c r="E82" s="115"/>
      <c r="F82" s="117" t="s">
        <v>359</v>
      </c>
      <c r="G82" s="116">
        <v>60</v>
      </c>
    </row>
    <row r="83" spans="1:7" ht="33" x14ac:dyDescent="0.2">
      <c r="A83" s="116" t="s">
        <v>282</v>
      </c>
      <c r="B83" s="117" t="s">
        <v>360</v>
      </c>
      <c r="C83" s="116">
        <v>225</v>
      </c>
      <c r="D83" s="103"/>
      <c r="E83" s="115"/>
      <c r="F83" s="117" t="s">
        <v>361</v>
      </c>
      <c r="G83" s="116">
        <v>225</v>
      </c>
    </row>
    <row r="84" spans="1:7" ht="49.5" x14ac:dyDescent="0.2">
      <c r="A84" s="116" t="s">
        <v>362</v>
      </c>
      <c r="B84" s="117" t="s">
        <v>363</v>
      </c>
      <c r="C84" s="116">
        <v>245</v>
      </c>
      <c r="D84" s="103" t="s">
        <v>842</v>
      </c>
      <c r="E84" s="115"/>
      <c r="F84" s="118" t="s">
        <v>364</v>
      </c>
      <c r="G84" s="116">
        <v>90</v>
      </c>
    </row>
    <row r="85" spans="1:7" x14ac:dyDescent="0.2">
      <c r="A85" s="116"/>
      <c r="B85" s="117"/>
      <c r="C85" s="116"/>
      <c r="D85" s="103"/>
      <c r="E85" s="115"/>
      <c r="F85" s="118" t="s">
        <v>365</v>
      </c>
      <c r="G85" s="116">
        <v>150</v>
      </c>
    </row>
    <row r="86" spans="1:7" ht="49.5" x14ac:dyDescent="0.2">
      <c r="A86" s="116" t="s">
        <v>366</v>
      </c>
      <c r="B86" s="117" t="s">
        <v>367</v>
      </c>
      <c r="C86" s="116">
        <v>200</v>
      </c>
      <c r="D86" s="103" t="s">
        <v>830</v>
      </c>
      <c r="E86" s="115"/>
      <c r="F86" s="118" t="s">
        <v>368</v>
      </c>
      <c r="G86" s="116">
        <v>200</v>
      </c>
    </row>
    <row r="87" spans="1:7" ht="33" x14ac:dyDescent="0.2">
      <c r="A87" s="120"/>
      <c r="B87" s="117" t="s">
        <v>64</v>
      </c>
      <c r="C87" s="116">
        <v>20</v>
      </c>
      <c r="D87" s="103" t="s">
        <v>839</v>
      </c>
      <c r="E87" s="115"/>
      <c r="F87" s="126" t="s">
        <v>70</v>
      </c>
      <c r="G87" s="116">
        <v>50</v>
      </c>
    </row>
    <row r="88" spans="1:7" ht="33" x14ac:dyDescent="0.2">
      <c r="A88" s="120"/>
      <c r="B88" s="117" t="s">
        <v>224</v>
      </c>
      <c r="C88" s="116">
        <v>50</v>
      </c>
      <c r="D88" s="103" t="s">
        <v>839</v>
      </c>
      <c r="E88" s="119"/>
      <c r="F88" s="126"/>
      <c r="G88" s="116"/>
    </row>
    <row r="89" spans="1:7" ht="33" x14ac:dyDescent="0.2">
      <c r="A89" s="116" t="s">
        <v>280</v>
      </c>
      <c r="B89" s="117" t="s">
        <v>42</v>
      </c>
      <c r="C89" s="116">
        <v>100</v>
      </c>
      <c r="D89" s="103" t="s">
        <v>835</v>
      </c>
      <c r="E89" s="114"/>
      <c r="F89" s="118"/>
      <c r="G89" s="116"/>
    </row>
    <row r="90" spans="1:7" x14ac:dyDescent="0.2">
      <c r="A90" s="273" t="s">
        <v>44</v>
      </c>
      <c r="B90" s="274"/>
      <c r="C90" s="116">
        <v>900</v>
      </c>
      <c r="D90" s="103"/>
      <c r="E90" s="115"/>
      <c r="F90" s="121" t="s">
        <v>44</v>
      </c>
      <c r="G90" s="116">
        <f>SUM(G82:G89)</f>
        <v>775</v>
      </c>
    </row>
    <row r="91" spans="1:7" x14ac:dyDescent="0.2">
      <c r="A91" s="275" t="s">
        <v>264</v>
      </c>
      <c r="B91" s="276"/>
      <c r="C91" s="277"/>
      <c r="D91" s="103"/>
      <c r="E91" s="115"/>
      <c r="F91" s="275" t="s">
        <v>264</v>
      </c>
      <c r="G91" s="277"/>
    </row>
    <row r="92" spans="1:7" ht="33" x14ac:dyDescent="0.2">
      <c r="A92" s="120" t="s">
        <v>369</v>
      </c>
      <c r="B92" s="117" t="s">
        <v>370</v>
      </c>
      <c r="C92" s="116">
        <v>75</v>
      </c>
      <c r="D92" s="103" t="s">
        <v>843</v>
      </c>
      <c r="E92" s="115"/>
      <c r="F92" s="118"/>
      <c r="G92" s="116"/>
    </row>
    <row r="93" spans="1:7" ht="33" x14ac:dyDescent="0.2">
      <c r="A93" s="120"/>
      <c r="B93" s="117" t="s">
        <v>228</v>
      </c>
      <c r="C93" s="116">
        <v>200</v>
      </c>
      <c r="D93" s="103" t="s">
        <v>836</v>
      </c>
      <c r="E93" s="119"/>
      <c r="F93" s="118" t="s">
        <v>294</v>
      </c>
      <c r="G93" s="116">
        <v>200</v>
      </c>
    </row>
    <row r="94" spans="1:7" ht="33" x14ac:dyDescent="0.2">
      <c r="A94" s="120" t="s">
        <v>280</v>
      </c>
      <c r="B94" s="117" t="s">
        <v>119</v>
      </c>
      <c r="C94" s="116">
        <v>100</v>
      </c>
      <c r="D94" s="103" t="s">
        <v>835</v>
      </c>
      <c r="E94" s="125"/>
      <c r="F94" s="118" t="s">
        <v>309</v>
      </c>
      <c r="G94" s="116">
        <v>150</v>
      </c>
    </row>
    <row r="95" spans="1:7" x14ac:dyDescent="0.2">
      <c r="A95" s="273" t="s">
        <v>325</v>
      </c>
      <c r="B95" s="274"/>
      <c r="C95" s="116">
        <v>375</v>
      </c>
      <c r="D95" s="103"/>
      <c r="E95" s="104"/>
      <c r="F95" s="121" t="s">
        <v>325</v>
      </c>
      <c r="G95" s="116">
        <f>SUM(G93:G94)</f>
        <v>350</v>
      </c>
    </row>
    <row r="96" spans="1:7" x14ac:dyDescent="0.2">
      <c r="A96" s="273" t="s">
        <v>371</v>
      </c>
      <c r="B96" s="274"/>
      <c r="C96" s="124" t="s">
        <v>372</v>
      </c>
      <c r="D96" s="103"/>
      <c r="E96" s="114"/>
      <c r="F96" s="121" t="s">
        <v>371</v>
      </c>
      <c r="G96" s="124">
        <f>G75+G80+G90+G95</f>
        <v>1795</v>
      </c>
    </row>
    <row r="97" spans="1:7" x14ac:dyDescent="0.2">
      <c r="A97" s="278" t="s">
        <v>373</v>
      </c>
      <c r="B97" s="279"/>
      <c r="C97" s="280"/>
      <c r="D97" s="103"/>
      <c r="E97" s="115"/>
      <c r="F97" s="278" t="s">
        <v>373</v>
      </c>
      <c r="G97" s="280"/>
    </row>
    <row r="98" spans="1:7" x14ac:dyDescent="0.2">
      <c r="A98" s="270" t="s">
        <v>0</v>
      </c>
      <c r="B98" s="271"/>
      <c r="C98" s="272"/>
      <c r="D98" s="103"/>
      <c r="E98" s="119"/>
      <c r="F98" s="270" t="s">
        <v>0</v>
      </c>
      <c r="G98" s="272"/>
    </row>
    <row r="99" spans="1:7" x14ac:dyDescent="0.2">
      <c r="A99" s="116" t="s">
        <v>298</v>
      </c>
      <c r="B99" s="117" t="s">
        <v>48</v>
      </c>
      <c r="C99" s="116">
        <v>10</v>
      </c>
      <c r="D99" s="103" t="s">
        <v>827</v>
      </c>
      <c r="E99" s="119"/>
      <c r="F99" s="118"/>
      <c r="G99" s="116"/>
    </row>
    <row r="100" spans="1:7" x14ac:dyDescent="0.2">
      <c r="A100" s="116" t="s">
        <v>299</v>
      </c>
      <c r="B100" s="117" t="s">
        <v>300</v>
      </c>
      <c r="C100" s="116">
        <v>15</v>
      </c>
      <c r="D100" s="103"/>
      <c r="E100" s="119"/>
      <c r="F100" s="117" t="s">
        <v>300</v>
      </c>
      <c r="G100" s="116">
        <v>15</v>
      </c>
    </row>
    <row r="101" spans="1:7" ht="33" x14ac:dyDescent="0.2">
      <c r="A101" s="120" t="s">
        <v>374</v>
      </c>
      <c r="B101" s="117" t="s">
        <v>375</v>
      </c>
      <c r="C101" s="116">
        <v>50</v>
      </c>
      <c r="D101" s="103" t="s">
        <v>845</v>
      </c>
      <c r="E101" s="119"/>
      <c r="F101" s="118" t="s">
        <v>844</v>
      </c>
      <c r="G101" s="116">
        <v>50</v>
      </c>
    </row>
    <row r="102" spans="1:7" ht="33" x14ac:dyDescent="0.2">
      <c r="A102" s="116" t="s">
        <v>376</v>
      </c>
      <c r="B102" s="117" t="s">
        <v>377</v>
      </c>
      <c r="C102" s="116">
        <v>200</v>
      </c>
      <c r="D102" s="103" t="s">
        <v>831</v>
      </c>
      <c r="E102" s="119"/>
      <c r="F102" s="118" t="s">
        <v>378</v>
      </c>
      <c r="G102" s="116">
        <v>210</v>
      </c>
    </row>
    <row r="103" spans="1:7" ht="49.5" x14ac:dyDescent="0.2">
      <c r="A103" s="116" t="s">
        <v>306</v>
      </c>
      <c r="B103" s="117" t="s">
        <v>307</v>
      </c>
      <c r="C103" s="116">
        <v>200</v>
      </c>
      <c r="D103" s="103" t="s">
        <v>830</v>
      </c>
      <c r="E103" s="119"/>
      <c r="F103" s="118" t="s">
        <v>226</v>
      </c>
      <c r="G103" s="116">
        <v>200</v>
      </c>
    </row>
    <row r="104" spans="1:7" x14ac:dyDescent="0.2">
      <c r="A104" s="120"/>
      <c r="B104" s="117" t="s">
        <v>64</v>
      </c>
      <c r="C104" s="116">
        <v>40</v>
      </c>
      <c r="D104" s="103" t="s">
        <v>831</v>
      </c>
      <c r="E104" s="114"/>
      <c r="F104" s="118" t="s">
        <v>224</v>
      </c>
      <c r="G104" s="116">
        <v>40</v>
      </c>
    </row>
    <row r="105" spans="1:7" ht="33" x14ac:dyDescent="0.2">
      <c r="A105" s="116" t="s">
        <v>280</v>
      </c>
      <c r="B105" s="117" t="s">
        <v>42</v>
      </c>
      <c r="C105" s="116">
        <v>100</v>
      </c>
      <c r="D105" s="103" t="s">
        <v>835</v>
      </c>
      <c r="E105" s="115"/>
      <c r="F105" s="118"/>
      <c r="G105" s="116"/>
    </row>
    <row r="106" spans="1:7" x14ac:dyDescent="0.2">
      <c r="A106" s="273" t="s">
        <v>220</v>
      </c>
      <c r="B106" s="274"/>
      <c r="C106" s="116">
        <v>615</v>
      </c>
      <c r="D106" s="103"/>
      <c r="E106" s="115"/>
      <c r="F106" s="121" t="s">
        <v>220</v>
      </c>
      <c r="G106" s="116">
        <f>SUM(G100:G105)</f>
        <v>515</v>
      </c>
    </row>
    <row r="107" spans="1:7" x14ac:dyDescent="0.2">
      <c r="A107" s="122"/>
      <c r="B107" s="122"/>
      <c r="C107" s="116"/>
      <c r="D107" s="103"/>
      <c r="E107" s="115"/>
      <c r="F107" s="270" t="s">
        <v>159</v>
      </c>
      <c r="G107" s="272"/>
    </row>
    <row r="108" spans="1:7" x14ac:dyDescent="0.2">
      <c r="A108" s="122"/>
      <c r="B108" s="122"/>
      <c r="C108" s="116"/>
      <c r="D108" s="103"/>
      <c r="E108" s="115"/>
      <c r="F108" s="118" t="s">
        <v>309</v>
      </c>
      <c r="G108" s="116">
        <v>150</v>
      </c>
    </row>
    <row r="109" spans="1:7" ht="33" x14ac:dyDescent="0.2">
      <c r="A109" s="122"/>
      <c r="B109" s="122"/>
      <c r="C109" s="116"/>
      <c r="D109" s="103"/>
      <c r="E109" s="115"/>
      <c r="F109" s="118" t="s">
        <v>310</v>
      </c>
      <c r="G109" s="116">
        <v>20</v>
      </c>
    </row>
    <row r="110" spans="1:7" x14ac:dyDescent="0.2">
      <c r="A110" s="122"/>
      <c r="B110" s="122"/>
      <c r="C110" s="116"/>
      <c r="D110" s="103"/>
      <c r="E110" s="115"/>
      <c r="F110" s="118"/>
      <c r="G110" s="116"/>
    </row>
    <row r="111" spans="1:7" x14ac:dyDescent="0.2">
      <c r="A111" s="122"/>
      <c r="B111" s="122"/>
      <c r="C111" s="116"/>
      <c r="D111" s="103"/>
      <c r="E111" s="115"/>
      <c r="F111" s="123" t="s">
        <v>160</v>
      </c>
      <c r="G111" s="116">
        <v>170</v>
      </c>
    </row>
    <row r="112" spans="1:7" x14ac:dyDescent="0.2">
      <c r="A112" s="270" t="s">
        <v>11</v>
      </c>
      <c r="B112" s="271"/>
      <c r="C112" s="272"/>
      <c r="D112" s="103"/>
      <c r="E112" s="115"/>
      <c r="F112" s="270" t="s">
        <v>11</v>
      </c>
      <c r="G112" s="272"/>
    </row>
    <row r="113" spans="1:7" ht="33" x14ac:dyDescent="0.2">
      <c r="A113" s="116" t="s">
        <v>286</v>
      </c>
      <c r="B113" s="117" t="s">
        <v>237</v>
      </c>
      <c r="C113" s="116">
        <v>60</v>
      </c>
      <c r="D113" s="103"/>
      <c r="E113" s="115"/>
      <c r="F113" s="117" t="s">
        <v>237</v>
      </c>
      <c r="G113" s="116">
        <v>60</v>
      </c>
    </row>
    <row r="114" spans="1:7" ht="49.5" x14ac:dyDescent="0.2">
      <c r="A114" s="120" t="s">
        <v>379</v>
      </c>
      <c r="B114" s="117" t="s">
        <v>380</v>
      </c>
      <c r="C114" s="116">
        <v>220</v>
      </c>
      <c r="D114" s="103" t="s">
        <v>846</v>
      </c>
      <c r="E114" s="115"/>
      <c r="F114" s="118" t="s">
        <v>381</v>
      </c>
      <c r="G114" s="116">
        <v>220</v>
      </c>
    </row>
    <row r="115" spans="1:7" ht="49.5" x14ac:dyDescent="0.2">
      <c r="A115" s="116" t="s">
        <v>382</v>
      </c>
      <c r="B115" s="117" t="s">
        <v>383</v>
      </c>
      <c r="C115" s="116">
        <v>90</v>
      </c>
      <c r="D115" s="103" t="s">
        <v>847</v>
      </c>
      <c r="E115" s="115"/>
      <c r="F115" s="118" t="s">
        <v>384</v>
      </c>
      <c r="G115" s="116">
        <v>90</v>
      </c>
    </row>
    <row r="116" spans="1:7" x14ac:dyDescent="0.2">
      <c r="A116" s="116" t="s">
        <v>385</v>
      </c>
      <c r="B116" s="117" t="s">
        <v>386</v>
      </c>
      <c r="C116" s="116">
        <v>150</v>
      </c>
      <c r="D116" s="103" t="s">
        <v>831</v>
      </c>
      <c r="E116" s="115"/>
      <c r="F116" s="118" t="s">
        <v>387</v>
      </c>
      <c r="G116" s="116">
        <v>150</v>
      </c>
    </row>
    <row r="117" spans="1:7" ht="49.5" x14ac:dyDescent="0.2">
      <c r="A117" s="116" t="s">
        <v>388</v>
      </c>
      <c r="B117" s="117" t="s">
        <v>389</v>
      </c>
      <c r="C117" s="116">
        <v>200</v>
      </c>
      <c r="D117" s="103" t="s">
        <v>830</v>
      </c>
      <c r="E117" s="115"/>
      <c r="F117" s="118" t="s">
        <v>241</v>
      </c>
      <c r="G117" s="116">
        <v>200</v>
      </c>
    </row>
    <row r="118" spans="1:7" ht="33" x14ac:dyDescent="0.2">
      <c r="A118" s="120"/>
      <c r="B118" s="117" t="s">
        <v>64</v>
      </c>
      <c r="C118" s="116">
        <v>20</v>
      </c>
      <c r="D118" s="103" t="s">
        <v>839</v>
      </c>
      <c r="E118" s="119"/>
      <c r="F118" s="118" t="s">
        <v>70</v>
      </c>
      <c r="G118" s="116">
        <v>60</v>
      </c>
    </row>
    <row r="119" spans="1:7" ht="33" x14ac:dyDescent="0.2">
      <c r="A119" s="120"/>
      <c r="B119" s="117" t="s">
        <v>224</v>
      </c>
      <c r="C119" s="116">
        <v>50</v>
      </c>
      <c r="D119" s="103" t="s">
        <v>839</v>
      </c>
      <c r="E119" s="114"/>
      <c r="F119" s="118"/>
      <c r="G119" s="116"/>
    </row>
    <row r="120" spans="1:7" ht="33" x14ac:dyDescent="0.2">
      <c r="A120" s="116" t="s">
        <v>280</v>
      </c>
      <c r="B120" s="117" t="s">
        <v>43</v>
      </c>
      <c r="C120" s="116">
        <v>100</v>
      </c>
      <c r="D120" s="103" t="s">
        <v>832</v>
      </c>
      <c r="E120" s="115"/>
      <c r="F120" s="118"/>
      <c r="G120" s="116"/>
    </row>
    <row r="121" spans="1:7" x14ac:dyDescent="0.2">
      <c r="A121" s="273" t="s">
        <v>44</v>
      </c>
      <c r="B121" s="274"/>
      <c r="C121" s="116">
        <v>890</v>
      </c>
      <c r="D121" s="103"/>
      <c r="E121" s="115"/>
      <c r="F121" s="121" t="s">
        <v>44</v>
      </c>
      <c r="G121" s="116">
        <f>SUM(G113:G120)</f>
        <v>780</v>
      </c>
    </row>
    <row r="122" spans="1:7" x14ac:dyDescent="0.2">
      <c r="A122" s="275" t="s">
        <v>264</v>
      </c>
      <c r="B122" s="276"/>
      <c r="C122" s="277"/>
      <c r="D122" s="103"/>
      <c r="E122" s="115"/>
      <c r="F122" s="275" t="s">
        <v>264</v>
      </c>
      <c r="G122" s="277"/>
    </row>
    <row r="123" spans="1:7" x14ac:dyDescent="0.2">
      <c r="A123" s="116" t="s">
        <v>390</v>
      </c>
      <c r="B123" s="117" t="s">
        <v>391</v>
      </c>
      <c r="C123" s="116">
        <v>75</v>
      </c>
      <c r="D123" s="103" t="s">
        <v>831</v>
      </c>
      <c r="E123" s="119"/>
      <c r="F123" s="118"/>
      <c r="G123" s="116"/>
    </row>
    <row r="124" spans="1:7" ht="33" x14ac:dyDescent="0.2">
      <c r="A124" s="124"/>
      <c r="B124" s="117" t="s">
        <v>346</v>
      </c>
      <c r="C124" s="116">
        <v>200</v>
      </c>
      <c r="D124" s="103" t="s">
        <v>347</v>
      </c>
      <c r="E124" s="125"/>
      <c r="F124" s="118" t="s">
        <v>294</v>
      </c>
      <c r="G124" s="116">
        <v>200</v>
      </c>
    </row>
    <row r="125" spans="1:7" ht="33" x14ac:dyDescent="0.2">
      <c r="A125" s="116" t="s">
        <v>280</v>
      </c>
      <c r="B125" s="117" t="s">
        <v>392</v>
      </c>
      <c r="C125" s="116">
        <v>100</v>
      </c>
      <c r="D125" s="103" t="s">
        <v>835</v>
      </c>
      <c r="E125" s="104"/>
      <c r="F125" s="118" t="s">
        <v>309</v>
      </c>
      <c r="G125" s="116">
        <v>150</v>
      </c>
    </row>
    <row r="126" spans="1:7" x14ac:dyDescent="0.2">
      <c r="A126" s="273" t="s">
        <v>325</v>
      </c>
      <c r="B126" s="274"/>
      <c r="C126" s="116">
        <v>375</v>
      </c>
      <c r="D126" s="103"/>
      <c r="E126" s="114"/>
      <c r="F126" s="121" t="s">
        <v>325</v>
      </c>
      <c r="G126" s="116">
        <f>SUM(G124:G125)</f>
        <v>350</v>
      </c>
    </row>
    <row r="127" spans="1:7" x14ac:dyDescent="0.2">
      <c r="A127" s="273" t="s">
        <v>393</v>
      </c>
      <c r="B127" s="274"/>
      <c r="C127" s="124" t="s">
        <v>394</v>
      </c>
      <c r="D127" s="103"/>
      <c r="E127" s="115"/>
      <c r="F127" s="121" t="s">
        <v>393</v>
      </c>
      <c r="G127" s="124">
        <f>G106+G111+G121+G126</f>
        <v>1815</v>
      </c>
    </row>
    <row r="128" spans="1:7" x14ac:dyDescent="0.2">
      <c r="A128" s="278" t="s">
        <v>395</v>
      </c>
      <c r="B128" s="279"/>
      <c r="C128" s="280"/>
      <c r="D128" s="103"/>
      <c r="E128" s="119"/>
      <c r="F128" s="278" t="s">
        <v>395</v>
      </c>
      <c r="G128" s="280"/>
    </row>
    <row r="129" spans="1:7" x14ac:dyDescent="0.2">
      <c r="A129" s="270" t="s">
        <v>0</v>
      </c>
      <c r="B129" s="271"/>
      <c r="C129" s="272"/>
      <c r="D129" s="103"/>
      <c r="E129" s="119"/>
      <c r="F129" s="270" t="s">
        <v>0</v>
      </c>
      <c r="G129" s="272"/>
    </row>
    <row r="130" spans="1:7" x14ac:dyDescent="0.2">
      <c r="A130" s="116" t="s">
        <v>298</v>
      </c>
      <c r="B130" s="117" t="s">
        <v>48</v>
      </c>
      <c r="C130" s="116">
        <v>10</v>
      </c>
      <c r="D130" s="103" t="s">
        <v>827</v>
      </c>
      <c r="E130" s="119"/>
      <c r="F130" s="118"/>
      <c r="G130" s="116"/>
    </row>
    <row r="131" spans="1:7" ht="49.5" x14ac:dyDescent="0.2">
      <c r="A131" s="116" t="s">
        <v>396</v>
      </c>
      <c r="B131" s="117" t="s">
        <v>397</v>
      </c>
      <c r="C131" s="116">
        <v>90</v>
      </c>
      <c r="D131" s="103" t="s">
        <v>848</v>
      </c>
      <c r="E131" s="119"/>
      <c r="F131" s="118" t="s">
        <v>398</v>
      </c>
      <c r="G131" s="116">
        <v>250</v>
      </c>
    </row>
    <row r="132" spans="1:7" x14ac:dyDescent="0.2">
      <c r="A132" s="120" t="s">
        <v>289</v>
      </c>
      <c r="B132" s="117" t="s">
        <v>240</v>
      </c>
      <c r="C132" s="116">
        <v>150</v>
      </c>
      <c r="D132" s="103"/>
      <c r="E132" s="114"/>
      <c r="F132" s="118"/>
      <c r="G132" s="116"/>
    </row>
    <row r="133" spans="1:7" ht="49.5" x14ac:dyDescent="0.2">
      <c r="A133" s="116" t="s">
        <v>399</v>
      </c>
      <c r="B133" s="117" t="s">
        <v>400</v>
      </c>
      <c r="C133" s="116">
        <v>200</v>
      </c>
      <c r="D133" s="103" t="s">
        <v>830</v>
      </c>
      <c r="E133" s="115"/>
      <c r="F133" s="118" t="s">
        <v>242</v>
      </c>
      <c r="G133" s="116">
        <v>200</v>
      </c>
    </row>
    <row r="134" spans="1:7" x14ac:dyDescent="0.2">
      <c r="A134" s="120"/>
      <c r="B134" s="117" t="s">
        <v>64</v>
      </c>
      <c r="C134" s="116">
        <v>40</v>
      </c>
      <c r="D134" s="103" t="s">
        <v>831</v>
      </c>
      <c r="E134" s="115"/>
      <c r="F134" s="118" t="s">
        <v>224</v>
      </c>
      <c r="G134" s="116">
        <v>60</v>
      </c>
    </row>
    <row r="135" spans="1:7" ht="33" x14ac:dyDescent="0.2">
      <c r="A135" s="116" t="s">
        <v>280</v>
      </c>
      <c r="B135" s="117" t="s">
        <v>43</v>
      </c>
      <c r="C135" s="116">
        <v>100</v>
      </c>
      <c r="D135" s="103" t="s">
        <v>832</v>
      </c>
      <c r="E135" s="115"/>
      <c r="F135" s="118"/>
      <c r="G135" s="116"/>
    </row>
    <row r="136" spans="1:7" x14ac:dyDescent="0.2">
      <c r="A136" s="273" t="s">
        <v>220</v>
      </c>
      <c r="B136" s="274"/>
      <c r="C136" s="116">
        <v>590</v>
      </c>
      <c r="D136" s="103"/>
      <c r="E136" s="115"/>
      <c r="F136" s="121" t="s">
        <v>220</v>
      </c>
      <c r="G136" s="116">
        <f>SUM(G131:G135)</f>
        <v>510</v>
      </c>
    </row>
    <row r="137" spans="1:7" x14ac:dyDescent="0.2">
      <c r="A137" s="122"/>
      <c r="B137" s="122"/>
      <c r="C137" s="116"/>
      <c r="D137" s="103"/>
      <c r="E137" s="115"/>
      <c r="F137" s="270" t="s">
        <v>159</v>
      </c>
      <c r="G137" s="272"/>
    </row>
    <row r="138" spans="1:7" x14ac:dyDescent="0.2">
      <c r="A138" s="122"/>
      <c r="B138" s="122"/>
      <c r="C138" s="116"/>
      <c r="D138" s="103"/>
      <c r="E138" s="115"/>
      <c r="F138" s="118" t="s">
        <v>309</v>
      </c>
      <c r="G138" s="116">
        <v>150</v>
      </c>
    </row>
    <row r="139" spans="1:7" ht="33" x14ac:dyDescent="0.2">
      <c r="A139" s="122"/>
      <c r="B139" s="122"/>
      <c r="C139" s="116"/>
      <c r="D139" s="103"/>
      <c r="E139" s="115"/>
      <c r="F139" s="118" t="s">
        <v>310</v>
      </c>
      <c r="G139" s="116">
        <v>20</v>
      </c>
    </row>
    <row r="140" spans="1:7" x14ac:dyDescent="0.2">
      <c r="A140" s="122"/>
      <c r="B140" s="122"/>
      <c r="C140" s="116"/>
      <c r="D140" s="103"/>
      <c r="E140" s="115"/>
      <c r="F140" s="118"/>
      <c r="G140" s="116"/>
    </row>
    <row r="141" spans="1:7" x14ac:dyDescent="0.2">
      <c r="A141" s="122"/>
      <c r="B141" s="122"/>
      <c r="C141" s="116"/>
      <c r="D141" s="103"/>
      <c r="E141" s="115"/>
      <c r="F141" s="123" t="s">
        <v>160</v>
      </c>
      <c r="G141" s="116">
        <v>170</v>
      </c>
    </row>
    <row r="142" spans="1:7" x14ac:dyDescent="0.2">
      <c r="A142" s="270" t="s">
        <v>11</v>
      </c>
      <c r="B142" s="271"/>
      <c r="C142" s="272"/>
      <c r="D142" s="103"/>
      <c r="E142" s="115"/>
      <c r="F142" s="270" t="s">
        <v>11</v>
      </c>
      <c r="G142" s="272"/>
    </row>
    <row r="143" spans="1:7" ht="33" x14ac:dyDescent="0.2">
      <c r="A143" s="116" t="s">
        <v>288</v>
      </c>
      <c r="B143" s="117" t="s">
        <v>401</v>
      </c>
      <c r="C143" s="116">
        <v>60</v>
      </c>
      <c r="D143" s="103" t="s">
        <v>849</v>
      </c>
      <c r="E143" s="115"/>
      <c r="F143" s="118" t="s">
        <v>401</v>
      </c>
      <c r="G143" s="116">
        <v>60</v>
      </c>
    </row>
    <row r="144" spans="1:7" ht="33" x14ac:dyDescent="0.2">
      <c r="A144" s="127" t="s">
        <v>290</v>
      </c>
      <c r="B144" s="117" t="s">
        <v>402</v>
      </c>
      <c r="C144" s="116">
        <v>220</v>
      </c>
      <c r="D144" s="103"/>
      <c r="E144" s="115"/>
      <c r="F144" s="118" t="s">
        <v>402</v>
      </c>
      <c r="G144" s="116">
        <v>220</v>
      </c>
    </row>
    <row r="145" spans="1:7" x14ac:dyDescent="0.2">
      <c r="A145" s="120" t="s">
        <v>285</v>
      </c>
      <c r="B145" s="117" t="s">
        <v>235</v>
      </c>
      <c r="C145" s="116">
        <v>240</v>
      </c>
      <c r="D145" s="103"/>
      <c r="E145" s="115"/>
      <c r="F145" s="118" t="s">
        <v>235</v>
      </c>
      <c r="G145" s="116">
        <v>240</v>
      </c>
    </row>
    <row r="146" spans="1:7" ht="49.5" x14ac:dyDescent="0.2">
      <c r="A146" s="116" t="s">
        <v>366</v>
      </c>
      <c r="B146" s="117" t="s">
        <v>403</v>
      </c>
      <c r="C146" s="116">
        <v>200</v>
      </c>
      <c r="D146" s="103" t="s">
        <v>830</v>
      </c>
      <c r="E146" s="119"/>
      <c r="F146" s="118" t="s">
        <v>245</v>
      </c>
      <c r="G146" s="116">
        <v>200</v>
      </c>
    </row>
    <row r="147" spans="1:7" ht="33" x14ac:dyDescent="0.2">
      <c r="A147" s="120"/>
      <c r="B147" s="117" t="s">
        <v>64</v>
      </c>
      <c r="C147" s="116">
        <v>20</v>
      </c>
      <c r="D147" s="103" t="s">
        <v>839</v>
      </c>
      <c r="E147" s="114"/>
      <c r="F147" s="118" t="s">
        <v>70</v>
      </c>
      <c r="G147" s="116">
        <v>50</v>
      </c>
    </row>
    <row r="148" spans="1:7" x14ac:dyDescent="0.2">
      <c r="A148" s="120"/>
      <c r="B148" s="117" t="s">
        <v>224</v>
      </c>
      <c r="C148" s="116">
        <v>50</v>
      </c>
      <c r="D148" s="103" t="s">
        <v>308</v>
      </c>
      <c r="E148" s="115"/>
      <c r="F148" s="118"/>
      <c r="G148" s="116"/>
    </row>
    <row r="149" spans="1:7" ht="33" x14ac:dyDescent="0.2">
      <c r="A149" s="116" t="s">
        <v>280</v>
      </c>
      <c r="B149" s="117" t="s">
        <v>42</v>
      </c>
      <c r="C149" s="116">
        <v>100</v>
      </c>
      <c r="D149" s="103" t="s">
        <v>835</v>
      </c>
      <c r="E149" s="115"/>
      <c r="F149" s="118"/>
      <c r="G149" s="116"/>
    </row>
    <row r="150" spans="1:7" x14ac:dyDescent="0.2">
      <c r="A150" s="273" t="s">
        <v>44</v>
      </c>
      <c r="B150" s="274"/>
      <c r="C150" s="116">
        <v>890</v>
      </c>
      <c r="D150" s="103"/>
      <c r="E150" s="115"/>
      <c r="F150" s="121" t="s">
        <v>44</v>
      </c>
      <c r="G150" s="116">
        <f>SUM(G143:G149)</f>
        <v>770</v>
      </c>
    </row>
    <row r="151" spans="1:7" x14ac:dyDescent="0.2">
      <c r="A151" s="275" t="s">
        <v>264</v>
      </c>
      <c r="B151" s="276"/>
      <c r="C151" s="277"/>
      <c r="D151" s="103"/>
      <c r="E151" s="119"/>
      <c r="F151" s="275" t="s">
        <v>264</v>
      </c>
      <c r="G151" s="277"/>
    </row>
    <row r="152" spans="1:7" x14ac:dyDescent="0.2">
      <c r="A152" s="116" t="s">
        <v>404</v>
      </c>
      <c r="B152" s="117" t="s">
        <v>405</v>
      </c>
      <c r="C152" s="116">
        <v>75</v>
      </c>
      <c r="D152" s="103" t="s">
        <v>831</v>
      </c>
      <c r="E152" s="125"/>
      <c r="F152" s="118"/>
      <c r="G152" s="116"/>
    </row>
    <row r="153" spans="1:7" ht="33" x14ac:dyDescent="0.2">
      <c r="A153" s="124"/>
      <c r="B153" s="117" t="s">
        <v>406</v>
      </c>
      <c r="C153" s="116">
        <v>200</v>
      </c>
      <c r="D153" s="103" t="s">
        <v>836</v>
      </c>
      <c r="E153" s="104"/>
      <c r="F153" s="118" t="s">
        <v>294</v>
      </c>
      <c r="G153" s="116">
        <v>200</v>
      </c>
    </row>
    <row r="154" spans="1:7" ht="33" x14ac:dyDescent="0.2">
      <c r="A154" s="120" t="s">
        <v>280</v>
      </c>
      <c r="B154" s="117" t="s">
        <v>407</v>
      </c>
      <c r="C154" s="116">
        <v>150</v>
      </c>
      <c r="D154" s="103" t="s">
        <v>835</v>
      </c>
      <c r="E154" s="114"/>
      <c r="F154" s="118" t="s">
        <v>309</v>
      </c>
      <c r="G154" s="116">
        <v>150</v>
      </c>
    </row>
    <row r="155" spans="1:7" x14ac:dyDescent="0.2">
      <c r="A155" s="273" t="s">
        <v>325</v>
      </c>
      <c r="B155" s="274"/>
      <c r="C155" s="116">
        <v>425</v>
      </c>
      <c r="D155" s="103"/>
      <c r="E155" s="115"/>
      <c r="F155" s="121" t="s">
        <v>325</v>
      </c>
      <c r="G155" s="116">
        <f>SUM(G153:G154)</f>
        <v>350</v>
      </c>
    </row>
    <row r="156" spans="1:7" x14ac:dyDescent="0.2">
      <c r="A156" s="273" t="s">
        <v>408</v>
      </c>
      <c r="B156" s="274"/>
      <c r="C156" s="124" t="s">
        <v>409</v>
      </c>
      <c r="D156" s="103"/>
      <c r="E156" s="115"/>
      <c r="F156" s="121" t="s">
        <v>408</v>
      </c>
      <c r="G156" s="124">
        <f>G136+G141+G150+G155</f>
        <v>1800</v>
      </c>
    </row>
    <row r="157" spans="1:7" x14ac:dyDescent="0.2">
      <c r="A157" s="278" t="s">
        <v>410</v>
      </c>
      <c r="B157" s="279"/>
      <c r="C157" s="280"/>
      <c r="D157" s="103"/>
      <c r="E157" s="114"/>
      <c r="F157" s="278" t="s">
        <v>410</v>
      </c>
      <c r="G157" s="280"/>
    </row>
    <row r="158" spans="1:7" x14ac:dyDescent="0.2">
      <c r="A158" s="270" t="s">
        <v>0</v>
      </c>
      <c r="B158" s="271"/>
      <c r="C158" s="272"/>
      <c r="D158" s="103"/>
      <c r="E158" s="114"/>
      <c r="F158" s="270" t="s">
        <v>0</v>
      </c>
      <c r="G158" s="272"/>
    </row>
    <row r="159" spans="1:7" x14ac:dyDescent="0.2">
      <c r="A159" s="116" t="s">
        <v>298</v>
      </c>
      <c r="B159" s="117" t="s">
        <v>48</v>
      </c>
      <c r="C159" s="116">
        <v>10</v>
      </c>
      <c r="D159" s="103" t="s">
        <v>827</v>
      </c>
      <c r="E159" s="114"/>
      <c r="F159" s="118"/>
      <c r="G159" s="116"/>
    </row>
    <row r="160" spans="1:7" x14ac:dyDescent="0.2">
      <c r="A160" s="116" t="s">
        <v>299</v>
      </c>
      <c r="B160" s="117" t="s">
        <v>300</v>
      </c>
      <c r="C160" s="116">
        <v>15</v>
      </c>
      <c r="D160" s="103"/>
      <c r="E160" s="114"/>
      <c r="F160" s="117" t="s">
        <v>300</v>
      </c>
      <c r="G160" s="116">
        <v>15</v>
      </c>
    </row>
    <row r="161" spans="1:7" x14ac:dyDescent="0.2">
      <c r="A161" s="116" t="s">
        <v>301</v>
      </c>
      <c r="B161" s="117" t="s">
        <v>302</v>
      </c>
      <c r="C161" s="116">
        <v>40</v>
      </c>
      <c r="D161" s="103" t="s">
        <v>828</v>
      </c>
      <c r="E161" s="115"/>
      <c r="F161" s="118" t="s">
        <v>210</v>
      </c>
      <c r="G161" s="116">
        <v>50</v>
      </c>
    </row>
    <row r="162" spans="1:7" ht="49.5" x14ac:dyDescent="0.2">
      <c r="A162" s="116" t="s">
        <v>411</v>
      </c>
      <c r="B162" s="117" t="s">
        <v>412</v>
      </c>
      <c r="C162" s="116">
        <v>210</v>
      </c>
      <c r="D162" s="103" t="s">
        <v>829</v>
      </c>
      <c r="E162" s="115"/>
      <c r="F162" s="118" t="s">
        <v>413</v>
      </c>
      <c r="G162" s="116">
        <v>210</v>
      </c>
    </row>
    <row r="163" spans="1:7" ht="49.5" x14ac:dyDescent="0.2">
      <c r="A163" s="120" t="s">
        <v>306</v>
      </c>
      <c r="B163" s="117" t="s">
        <v>414</v>
      </c>
      <c r="C163" s="116">
        <v>200</v>
      </c>
      <c r="D163" s="103" t="s">
        <v>830</v>
      </c>
      <c r="E163" s="115"/>
      <c r="F163" s="118" t="s">
        <v>415</v>
      </c>
      <c r="G163" s="116">
        <v>200</v>
      </c>
    </row>
    <row r="164" spans="1:7" x14ac:dyDescent="0.2">
      <c r="A164" s="120"/>
      <c r="B164" s="117" t="s">
        <v>64</v>
      </c>
      <c r="C164" s="116">
        <v>40</v>
      </c>
      <c r="D164" s="103" t="s">
        <v>831</v>
      </c>
      <c r="E164" s="115"/>
      <c r="F164" s="118" t="s">
        <v>224</v>
      </c>
      <c r="G164" s="116">
        <v>40</v>
      </c>
    </row>
    <row r="165" spans="1:7" ht="33" x14ac:dyDescent="0.2">
      <c r="A165" s="116" t="s">
        <v>280</v>
      </c>
      <c r="B165" s="117" t="s">
        <v>42</v>
      </c>
      <c r="C165" s="116">
        <v>100</v>
      </c>
      <c r="D165" s="103" t="s">
        <v>835</v>
      </c>
      <c r="E165" s="115"/>
      <c r="F165" s="118"/>
      <c r="G165" s="116"/>
    </row>
    <row r="166" spans="1:7" x14ac:dyDescent="0.2">
      <c r="A166" s="273" t="s">
        <v>220</v>
      </c>
      <c r="B166" s="274"/>
      <c r="C166" s="116">
        <v>615</v>
      </c>
      <c r="D166" s="103"/>
      <c r="E166" s="115"/>
      <c r="F166" s="121" t="s">
        <v>220</v>
      </c>
      <c r="G166" s="116">
        <f>SUM(G160:G165)</f>
        <v>515</v>
      </c>
    </row>
    <row r="167" spans="1:7" x14ac:dyDescent="0.2">
      <c r="A167" s="122"/>
      <c r="B167" s="122"/>
      <c r="C167" s="116"/>
      <c r="D167" s="103"/>
      <c r="E167" s="115"/>
      <c r="F167" s="270" t="s">
        <v>159</v>
      </c>
      <c r="G167" s="272"/>
    </row>
    <row r="168" spans="1:7" x14ac:dyDescent="0.2">
      <c r="A168" s="122"/>
      <c r="B168" s="122"/>
      <c r="C168" s="116"/>
      <c r="D168" s="103"/>
      <c r="E168" s="115"/>
      <c r="F168" s="118" t="s">
        <v>309</v>
      </c>
      <c r="G168" s="116">
        <v>150</v>
      </c>
    </row>
    <row r="169" spans="1:7" ht="33" x14ac:dyDescent="0.2">
      <c r="A169" s="122"/>
      <c r="B169" s="122"/>
      <c r="C169" s="116"/>
      <c r="D169" s="103"/>
      <c r="E169" s="115"/>
      <c r="F169" s="118" t="s">
        <v>310</v>
      </c>
      <c r="G169" s="116">
        <v>20</v>
      </c>
    </row>
    <row r="170" spans="1:7" x14ac:dyDescent="0.2">
      <c r="A170" s="122"/>
      <c r="B170" s="122"/>
      <c r="C170" s="116"/>
      <c r="D170" s="103"/>
      <c r="E170" s="115"/>
      <c r="F170" s="118"/>
      <c r="G170" s="116"/>
    </row>
    <row r="171" spans="1:7" x14ac:dyDescent="0.2">
      <c r="A171" s="122"/>
      <c r="B171" s="122"/>
      <c r="C171" s="116"/>
      <c r="D171" s="103"/>
      <c r="E171" s="115"/>
      <c r="F171" s="123" t="s">
        <v>160</v>
      </c>
      <c r="G171" s="116">
        <v>170</v>
      </c>
    </row>
    <row r="172" spans="1:7" x14ac:dyDescent="0.2">
      <c r="A172" s="270" t="s">
        <v>11</v>
      </c>
      <c r="B172" s="271"/>
      <c r="C172" s="272"/>
      <c r="D172" s="103"/>
      <c r="E172" s="119"/>
      <c r="F172" s="270" t="s">
        <v>11</v>
      </c>
      <c r="G172" s="272"/>
    </row>
    <row r="173" spans="1:7" ht="33" x14ac:dyDescent="0.2">
      <c r="A173" s="116" t="s">
        <v>416</v>
      </c>
      <c r="B173" s="117" t="s">
        <v>417</v>
      </c>
      <c r="C173" s="116">
        <v>60</v>
      </c>
      <c r="D173" s="103"/>
      <c r="E173" s="114"/>
      <c r="F173" s="118" t="s">
        <v>417</v>
      </c>
      <c r="G173" s="116">
        <v>60</v>
      </c>
    </row>
    <row r="174" spans="1:7" ht="33" x14ac:dyDescent="0.2">
      <c r="A174" s="120" t="s">
        <v>292</v>
      </c>
      <c r="B174" s="117" t="s">
        <v>418</v>
      </c>
      <c r="C174" s="116">
        <v>215</v>
      </c>
      <c r="D174" s="103"/>
      <c r="E174" s="115"/>
      <c r="F174" s="117" t="s">
        <v>418</v>
      </c>
      <c r="G174" s="116">
        <v>215</v>
      </c>
    </row>
    <row r="175" spans="1:7" ht="49.5" x14ac:dyDescent="0.2">
      <c r="A175" s="120" t="s">
        <v>419</v>
      </c>
      <c r="B175" s="117" t="s">
        <v>420</v>
      </c>
      <c r="C175" s="116">
        <v>120</v>
      </c>
      <c r="D175" s="103" t="s">
        <v>850</v>
      </c>
      <c r="E175" s="115"/>
      <c r="F175" s="118" t="s">
        <v>421</v>
      </c>
      <c r="G175" s="116">
        <v>110</v>
      </c>
    </row>
    <row r="176" spans="1:7" x14ac:dyDescent="0.2">
      <c r="A176" s="116" t="s">
        <v>291</v>
      </c>
      <c r="B176" s="117" t="s">
        <v>319</v>
      </c>
      <c r="C176" s="116">
        <v>150</v>
      </c>
      <c r="D176" s="103"/>
      <c r="E176" s="115"/>
      <c r="F176" s="118" t="s">
        <v>319</v>
      </c>
      <c r="G176" s="116">
        <v>150</v>
      </c>
    </row>
    <row r="177" spans="1:7" ht="49.5" x14ac:dyDescent="0.2">
      <c r="A177" s="120" t="s">
        <v>422</v>
      </c>
      <c r="B177" s="117" t="s">
        <v>423</v>
      </c>
      <c r="C177" s="116">
        <v>200</v>
      </c>
      <c r="D177" s="103" t="s">
        <v>830</v>
      </c>
      <c r="E177" s="119"/>
      <c r="F177" s="118" t="s">
        <v>249</v>
      </c>
      <c r="G177" s="116">
        <v>200</v>
      </c>
    </row>
    <row r="178" spans="1:7" ht="33" x14ac:dyDescent="0.2">
      <c r="A178" s="120"/>
      <c r="B178" s="117" t="s">
        <v>64</v>
      </c>
      <c r="C178" s="116">
        <v>20</v>
      </c>
      <c r="D178" s="103" t="s">
        <v>839</v>
      </c>
      <c r="E178" s="125"/>
      <c r="F178" s="118" t="s">
        <v>70</v>
      </c>
      <c r="G178" s="116">
        <v>50</v>
      </c>
    </row>
    <row r="179" spans="1:7" ht="33" x14ac:dyDescent="0.2">
      <c r="A179" s="120"/>
      <c r="B179" s="117" t="s">
        <v>224</v>
      </c>
      <c r="C179" s="116">
        <v>50</v>
      </c>
      <c r="D179" s="103" t="s">
        <v>839</v>
      </c>
      <c r="E179" s="104"/>
      <c r="F179" s="118"/>
      <c r="G179" s="116"/>
    </row>
    <row r="180" spans="1:7" ht="33" x14ac:dyDescent="0.2">
      <c r="A180" s="116" t="s">
        <v>280</v>
      </c>
      <c r="B180" s="117" t="s">
        <v>43</v>
      </c>
      <c r="C180" s="116">
        <v>100</v>
      </c>
      <c r="D180" s="103" t="s">
        <v>832</v>
      </c>
      <c r="E180" s="109"/>
      <c r="F180" s="118"/>
      <c r="G180" s="116"/>
    </row>
    <row r="181" spans="1:7" x14ac:dyDescent="0.2">
      <c r="A181" s="273" t="s">
        <v>44</v>
      </c>
      <c r="B181" s="274"/>
      <c r="C181" s="116">
        <v>915</v>
      </c>
      <c r="D181" s="103"/>
      <c r="E181" s="115"/>
      <c r="F181" s="121" t="s">
        <v>44</v>
      </c>
      <c r="G181" s="116">
        <f>SUM(G173:G180)</f>
        <v>785</v>
      </c>
    </row>
    <row r="182" spans="1:7" x14ac:dyDescent="0.2">
      <c r="A182" s="275" t="s">
        <v>264</v>
      </c>
      <c r="B182" s="276"/>
      <c r="C182" s="277"/>
      <c r="D182" s="103"/>
      <c r="E182" s="115"/>
      <c r="F182" s="275" t="s">
        <v>264</v>
      </c>
      <c r="G182" s="277"/>
    </row>
    <row r="183" spans="1:7" x14ac:dyDescent="0.2">
      <c r="A183" s="116" t="s">
        <v>424</v>
      </c>
      <c r="B183" s="117" t="s">
        <v>425</v>
      </c>
      <c r="C183" s="116">
        <v>80</v>
      </c>
      <c r="D183" s="103" t="s">
        <v>831</v>
      </c>
      <c r="E183" s="115"/>
      <c r="F183" s="118"/>
      <c r="G183" s="116"/>
    </row>
    <row r="184" spans="1:7" ht="49.5" x14ac:dyDescent="0.2">
      <c r="A184" s="116" t="s">
        <v>306</v>
      </c>
      <c r="B184" s="117" t="s">
        <v>307</v>
      </c>
      <c r="C184" s="116">
        <v>200</v>
      </c>
      <c r="D184" s="103" t="s">
        <v>830</v>
      </c>
      <c r="E184" s="115"/>
      <c r="F184" s="118" t="s">
        <v>294</v>
      </c>
      <c r="G184" s="116">
        <v>200</v>
      </c>
    </row>
    <row r="185" spans="1:7" x14ac:dyDescent="0.2">
      <c r="A185" s="116" t="s">
        <v>280</v>
      </c>
      <c r="B185" s="117" t="s">
        <v>43</v>
      </c>
      <c r="C185" s="116">
        <v>100</v>
      </c>
      <c r="D185" s="103"/>
      <c r="E185" s="115"/>
      <c r="F185" s="118" t="s">
        <v>309</v>
      </c>
      <c r="G185" s="116">
        <v>150</v>
      </c>
    </row>
    <row r="186" spans="1:7" x14ac:dyDescent="0.2">
      <c r="A186" s="273" t="s">
        <v>325</v>
      </c>
      <c r="B186" s="274"/>
      <c r="C186" s="116">
        <v>380</v>
      </c>
      <c r="D186" s="103"/>
      <c r="E186" s="115"/>
      <c r="F186" s="121" t="s">
        <v>325</v>
      </c>
      <c r="G186" s="116">
        <f>SUM(G184:G185)</f>
        <v>350</v>
      </c>
    </row>
    <row r="187" spans="1:7" x14ac:dyDescent="0.2">
      <c r="A187" s="273" t="s">
        <v>426</v>
      </c>
      <c r="B187" s="274"/>
      <c r="C187" s="124">
        <v>1910</v>
      </c>
      <c r="D187" s="103"/>
      <c r="E187" s="119"/>
      <c r="F187" s="121" t="s">
        <v>426</v>
      </c>
      <c r="G187" s="124">
        <f>G166+G171+G181+G186</f>
        <v>1820</v>
      </c>
    </row>
    <row r="188" spans="1:7" x14ac:dyDescent="0.2">
      <c r="A188" s="278" t="s">
        <v>427</v>
      </c>
      <c r="B188" s="279"/>
      <c r="C188" s="280"/>
      <c r="D188" s="103"/>
      <c r="E188" s="115"/>
      <c r="F188" s="278" t="s">
        <v>427</v>
      </c>
      <c r="G188" s="280"/>
    </row>
    <row r="189" spans="1:7" x14ac:dyDescent="0.2">
      <c r="A189" s="270" t="s">
        <v>0</v>
      </c>
      <c r="B189" s="271"/>
      <c r="C189" s="272"/>
      <c r="D189" s="103"/>
      <c r="E189" s="115"/>
      <c r="F189" s="270" t="s">
        <v>0</v>
      </c>
      <c r="G189" s="272"/>
    </row>
    <row r="190" spans="1:7" x14ac:dyDescent="0.2">
      <c r="A190" s="116" t="s">
        <v>298</v>
      </c>
      <c r="B190" s="117" t="s">
        <v>48</v>
      </c>
      <c r="C190" s="116">
        <v>10</v>
      </c>
      <c r="D190" s="103" t="s">
        <v>827</v>
      </c>
      <c r="E190" s="115"/>
      <c r="F190" s="118"/>
      <c r="G190" s="116"/>
    </row>
    <row r="191" spans="1:7" ht="82.5" x14ac:dyDescent="0.2">
      <c r="A191" s="120" t="s">
        <v>330</v>
      </c>
      <c r="B191" s="117" t="s">
        <v>428</v>
      </c>
      <c r="C191" s="116">
        <v>180</v>
      </c>
      <c r="D191" s="103" t="s">
        <v>851</v>
      </c>
      <c r="E191" s="115"/>
      <c r="F191" s="118" t="s">
        <v>429</v>
      </c>
      <c r="G191" s="116">
        <v>200</v>
      </c>
    </row>
    <row r="192" spans="1:7" ht="49.5" x14ac:dyDescent="0.2">
      <c r="A192" s="116" t="s">
        <v>332</v>
      </c>
      <c r="B192" s="117" t="s">
        <v>333</v>
      </c>
      <c r="C192" s="116">
        <v>200</v>
      </c>
      <c r="D192" s="103" t="s">
        <v>830</v>
      </c>
      <c r="E192" s="115"/>
      <c r="F192" s="118" t="s">
        <v>430</v>
      </c>
      <c r="G192" s="116">
        <v>200</v>
      </c>
    </row>
    <row r="193" spans="1:7" x14ac:dyDescent="0.2">
      <c r="A193" s="120"/>
      <c r="B193" s="117" t="s">
        <v>431</v>
      </c>
      <c r="C193" s="116">
        <v>50</v>
      </c>
      <c r="D193" s="103" t="s">
        <v>831</v>
      </c>
      <c r="E193" s="115"/>
      <c r="F193" s="118" t="s">
        <v>224</v>
      </c>
      <c r="G193" s="116">
        <v>40</v>
      </c>
    </row>
    <row r="194" spans="1:7" ht="33" x14ac:dyDescent="0.2">
      <c r="A194" s="120" t="s">
        <v>280</v>
      </c>
      <c r="B194" s="117" t="s">
        <v>43</v>
      </c>
      <c r="C194" s="116">
        <v>100</v>
      </c>
      <c r="D194" s="103" t="s">
        <v>832</v>
      </c>
      <c r="E194" s="115"/>
      <c r="F194" s="118"/>
      <c r="G194" s="116"/>
    </row>
    <row r="195" spans="1:7" x14ac:dyDescent="0.2">
      <c r="A195" s="273" t="s">
        <v>220</v>
      </c>
      <c r="B195" s="274"/>
      <c r="C195" s="116">
        <v>540</v>
      </c>
      <c r="D195" s="103"/>
      <c r="E195" s="119"/>
      <c r="F195" s="121" t="s">
        <v>220</v>
      </c>
      <c r="G195" s="116">
        <f>SUM(G190:G193)</f>
        <v>440</v>
      </c>
    </row>
    <row r="196" spans="1:7" x14ac:dyDescent="0.2">
      <c r="A196" s="122"/>
      <c r="B196" s="122"/>
      <c r="C196" s="116"/>
      <c r="D196" s="103"/>
      <c r="E196" s="119"/>
      <c r="F196" s="270" t="s">
        <v>159</v>
      </c>
      <c r="G196" s="272"/>
    </row>
    <row r="197" spans="1:7" x14ac:dyDescent="0.2">
      <c r="A197" s="122"/>
      <c r="B197" s="122"/>
      <c r="C197" s="116"/>
      <c r="D197" s="103"/>
      <c r="E197" s="119"/>
      <c r="F197" s="118" t="s">
        <v>309</v>
      </c>
      <c r="G197" s="116">
        <v>150</v>
      </c>
    </row>
    <row r="198" spans="1:7" ht="33" x14ac:dyDescent="0.2">
      <c r="A198" s="122"/>
      <c r="B198" s="122"/>
      <c r="C198" s="116"/>
      <c r="D198" s="103"/>
      <c r="E198" s="119"/>
      <c r="F198" s="118" t="s">
        <v>310</v>
      </c>
      <c r="G198" s="116">
        <v>20</v>
      </c>
    </row>
    <row r="199" spans="1:7" x14ac:dyDescent="0.2">
      <c r="A199" s="122"/>
      <c r="B199" s="122"/>
      <c r="C199" s="116"/>
      <c r="D199" s="103"/>
      <c r="E199" s="119"/>
      <c r="F199" s="118"/>
      <c r="G199" s="116"/>
    </row>
    <row r="200" spans="1:7" x14ac:dyDescent="0.2">
      <c r="A200" s="122"/>
      <c r="B200" s="122"/>
      <c r="C200" s="116"/>
      <c r="D200" s="103"/>
      <c r="E200" s="119"/>
      <c r="F200" s="123" t="s">
        <v>160</v>
      </c>
      <c r="G200" s="116">
        <v>170</v>
      </c>
    </row>
    <row r="201" spans="1:7" x14ac:dyDescent="0.2">
      <c r="A201" s="270" t="s">
        <v>11</v>
      </c>
      <c r="B201" s="271"/>
      <c r="C201" s="272"/>
      <c r="D201" s="103"/>
      <c r="E201" s="114"/>
      <c r="F201" s="270" t="s">
        <v>11</v>
      </c>
      <c r="G201" s="272"/>
    </row>
    <row r="202" spans="1:7" ht="33" x14ac:dyDescent="0.2">
      <c r="A202" s="116" t="s">
        <v>432</v>
      </c>
      <c r="B202" s="117" t="s">
        <v>433</v>
      </c>
      <c r="C202" s="116">
        <v>60</v>
      </c>
      <c r="D202" s="103"/>
      <c r="E202" s="115"/>
      <c r="F202" s="117" t="s">
        <v>433</v>
      </c>
      <c r="G202" s="116">
        <v>60</v>
      </c>
    </row>
    <row r="203" spans="1:7" ht="33" x14ac:dyDescent="0.2">
      <c r="A203" s="120" t="s">
        <v>293</v>
      </c>
      <c r="B203" s="117" t="s">
        <v>434</v>
      </c>
      <c r="C203" s="116">
        <v>220</v>
      </c>
      <c r="D203" s="103"/>
      <c r="E203" s="115"/>
      <c r="F203" s="117" t="s">
        <v>434</v>
      </c>
      <c r="G203" s="116">
        <v>220</v>
      </c>
    </row>
    <row r="204" spans="1:7" ht="49.5" x14ac:dyDescent="0.2">
      <c r="A204" s="120" t="s">
        <v>435</v>
      </c>
      <c r="B204" s="117" t="s">
        <v>436</v>
      </c>
      <c r="C204" s="116">
        <v>240</v>
      </c>
      <c r="D204" s="103" t="s">
        <v>852</v>
      </c>
      <c r="E204" s="115"/>
      <c r="F204" s="118" t="s">
        <v>398</v>
      </c>
      <c r="G204" s="116">
        <v>240</v>
      </c>
    </row>
    <row r="205" spans="1:7" ht="49.5" x14ac:dyDescent="0.2">
      <c r="A205" s="128" t="s">
        <v>388</v>
      </c>
      <c r="B205" s="117" t="s">
        <v>437</v>
      </c>
      <c r="C205" s="116">
        <v>200</v>
      </c>
      <c r="D205" s="103" t="s">
        <v>830</v>
      </c>
      <c r="E205" s="119"/>
      <c r="F205" s="118" t="s">
        <v>438</v>
      </c>
      <c r="G205" s="116">
        <v>200</v>
      </c>
    </row>
    <row r="206" spans="1:7" ht="33" x14ac:dyDescent="0.2">
      <c r="A206" s="120"/>
      <c r="B206" s="117" t="s">
        <v>64</v>
      </c>
      <c r="C206" s="116">
        <v>20</v>
      </c>
      <c r="D206" s="103" t="s">
        <v>839</v>
      </c>
      <c r="E206" s="125"/>
      <c r="F206" s="118" t="s">
        <v>70</v>
      </c>
      <c r="G206" s="116">
        <v>60</v>
      </c>
    </row>
    <row r="207" spans="1:7" ht="33" x14ac:dyDescent="0.2">
      <c r="A207" s="120"/>
      <c r="B207" s="117" t="s">
        <v>224</v>
      </c>
      <c r="C207" s="116">
        <v>50</v>
      </c>
      <c r="D207" s="103" t="s">
        <v>839</v>
      </c>
      <c r="E207" s="104"/>
      <c r="F207" s="118"/>
      <c r="G207" s="116"/>
    </row>
    <row r="208" spans="1:7" ht="33" x14ac:dyDescent="0.2">
      <c r="A208" s="116" t="s">
        <v>280</v>
      </c>
      <c r="B208" s="117" t="s">
        <v>42</v>
      </c>
      <c r="C208" s="116">
        <v>100</v>
      </c>
      <c r="D208" s="103" t="s">
        <v>835</v>
      </c>
      <c r="E208" s="109"/>
      <c r="F208" s="118"/>
      <c r="G208" s="116"/>
    </row>
    <row r="209" spans="1:7" x14ac:dyDescent="0.2">
      <c r="A209" s="273" t="s">
        <v>44</v>
      </c>
      <c r="B209" s="274"/>
      <c r="C209" s="116">
        <v>890</v>
      </c>
      <c r="D209" s="103"/>
      <c r="E209" s="115"/>
      <c r="F209" s="121" t="s">
        <v>44</v>
      </c>
      <c r="G209" s="116">
        <f>SUM(G202:G208)</f>
        <v>780</v>
      </c>
    </row>
    <row r="210" spans="1:7" x14ac:dyDescent="0.2">
      <c r="A210" s="275" t="s">
        <v>264</v>
      </c>
      <c r="B210" s="276"/>
      <c r="C210" s="277"/>
      <c r="D210" s="103"/>
      <c r="E210" s="115"/>
      <c r="F210" s="275" t="s">
        <v>264</v>
      </c>
      <c r="G210" s="277"/>
    </row>
    <row r="211" spans="1:7" x14ac:dyDescent="0.2">
      <c r="A211" s="120" t="s">
        <v>439</v>
      </c>
      <c r="B211" s="117" t="s">
        <v>440</v>
      </c>
      <c r="C211" s="116">
        <v>100</v>
      </c>
      <c r="D211" s="103" t="s">
        <v>831</v>
      </c>
      <c r="E211" s="115"/>
      <c r="F211" s="118"/>
      <c r="G211" s="116"/>
    </row>
    <row r="212" spans="1:7" ht="33" x14ac:dyDescent="0.2">
      <c r="A212" s="129"/>
      <c r="B212" s="117" t="s">
        <v>441</v>
      </c>
      <c r="C212" s="116">
        <v>200</v>
      </c>
      <c r="D212" s="103" t="s">
        <v>836</v>
      </c>
      <c r="E212" s="115"/>
      <c r="F212" s="118" t="s">
        <v>294</v>
      </c>
      <c r="G212" s="116">
        <v>200</v>
      </c>
    </row>
    <row r="213" spans="1:7" ht="33" x14ac:dyDescent="0.2">
      <c r="A213" s="120" t="s">
        <v>280</v>
      </c>
      <c r="B213" s="117" t="s">
        <v>117</v>
      </c>
      <c r="C213" s="116">
        <v>100</v>
      </c>
      <c r="D213" s="103" t="s">
        <v>835</v>
      </c>
      <c r="E213" s="119"/>
      <c r="F213" s="118" t="s">
        <v>309</v>
      </c>
      <c r="G213" s="116">
        <v>150</v>
      </c>
    </row>
    <row r="214" spans="1:7" x14ac:dyDescent="0.2">
      <c r="A214" s="273" t="s">
        <v>325</v>
      </c>
      <c r="B214" s="274"/>
      <c r="C214" s="116">
        <v>400</v>
      </c>
      <c r="D214" s="103"/>
      <c r="E214" s="114"/>
      <c r="F214" s="121" t="s">
        <v>325</v>
      </c>
      <c r="G214" s="116">
        <f>SUM(G212:G213)</f>
        <v>350</v>
      </c>
    </row>
    <row r="215" spans="1:7" x14ac:dyDescent="0.2">
      <c r="A215" s="273" t="s">
        <v>442</v>
      </c>
      <c r="B215" s="274"/>
      <c r="C215" s="124" t="s">
        <v>351</v>
      </c>
      <c r="D215" s="103"/>
      <c r="E215" s="114"/>
      <c r="F215" s="121" t="s">
        <v>442</v>
      </c>
      <c r="G215" s="124">
        <f>G195+G200+G209+G214</f>
        <v>1740</v>
      </c>
    </row>
    <row r="216" spans="1:7" x14ac:dyDescent="0.2">
      <c r="A216" s="278" t="s">
        <v>443</v>
      </c>
      <c r="B216" s="279"/>
      <c r="C216" s="280"/>
      <c r="D216" s="103"/>
      <c r="E216" s="115"/>
      <c r="F216" s="278" t="s">
        <v>443</v>
      </c>
      <c r="G216" s="280"/>
    </row>
    <row r="217" spans="1:7" x14ac:dyDescent="0.2">
      <c r="A217" s="270" t="s">
        <v>0</v>
      </c>
      <c r="B217" s="271"/>
      <c r="C217" s="272"/>
      <c r="D217" s="103"/>
      <c r="E217" s="115"/>
      <c r="F217" s="270"/>
      <c r="G217" s="272"/>
    </row>
    <row r="218" spans="1:7" x14ac:dyDescent="0.2">
      <c r="A218" s="116" t="s">
        <v>298</v>
      </c>
      <c r="B218" s="117" t="s">
        <v>48</v>
      </c>
      <c r="C218" s="116">
        <v>10</v>
      </c>
      <c r="D218" s="103" t="s">
        <v>827</v>
      </c>
      <c r="E218" s="115"/>
      <c r="F218" s="118"/>
      <c r="G218" s="116"/>
    </row>
    <row r="219" spans="1:7" ht="49.5" x14ac:dyDescent="0.2">
      <c r="A219" s="116" t="s">
        <v>419</v>
      </c>
      <c r="B219" s="117" t="s">
        <v>444</v>
      </c>
      <c r="C219" s="116">
        <v>120</v>
      </c>
      <c r="D219" s="103" t="s">
        <v>853</v>
      </c>
      <c r="E219" s="115"/>
      <c r="F219" s="118" t="s">
        <v>445</v>
      </c>
      <c r="G219" s="116">
        <v>120</v>
      </c>
    </row>
    <row r="220" spans="1:7" x14ac:dyDescent="0.2">
      <c r="A220" s="116" t="s">
        <v>291</v>
      </c>
      <c r="B220" s="117" t="s">
        <v>319</v>
      </c>
      <c r="C220" s="116">
        <v>150</v>
      </c>
      <c r="D220" s="103"/>
      <c r="E220" s="115"/>
      <c r="F220" s="118" t="s">
        <v>319</v>
      </c>
      <c r="G220" s="116">
        <v>150</v>
      </c>
    </row>
    <row r="221" spans="1:7" ht="49.5" x14ac:dyDescent="0.2">
      <c r="A221" s="120" t="s">
        <v>356</v>
      </c>
      <c r="B221" s="117" t="s">
        <v>357</v>
      </c>
      <c r="C221" s="116">
        <v>200</v>
      </c>
      <c r="D221" s="103" t="s">
        <v>830</v>
      </c>
      <c r="E221" s="115"/>
      <c r="F221" s="118" t="s">
        <v>236</v>
      </c>
      <c r="G221" s="116">
        <v>200</v>
      </c>
    </row>
    <row r="222" spans="1:7" x14ac:dyDescent="0.2">
      <c r="A222" s="120"/>
      <c r="B222" s="117" t="s">
        <v>64</v>
      </c>
      <c r="C222" s="116">
        <v>40</v>
      </c>
      <c r="D222" s="103" t="s">
        <v>831</v>
      </c>
      <c r="E222" s="119"/>
      <c r="F222" s="118" t="s">
        <v>224</v>
      </c>
      <c r="G222" s="116">
        <v>40</v>
      </c>
    </row>
    <row r="223" spans="1:7" ht="33" x14ac:dyDescent="0.2">
      <c r="A223" s="116" t="s">
        <v>280</v>
      </c>
      <c r="B223" s="117" t="s">
        <v>42</v>
      </c>
      <c r="C223" s="116">
        <v>100</v>
      </c>
      <c r="D223" s="103" t="s">
        <v>835</v>
      </c>
      <c r="E223" s="114"/>
      <c r="F223" s="118"/>
      <c r="G223" s="116"/>
    </row>
    <row r="224" spans="1:7" x14ac:dyDescent="0.2">
      <c r="A224" s="273" t="s">
        <v>220</v>
      </c>
      <c r="B224" s="274"/>
      <c r="C224" s="116">
        <v>620</v>
      </c>
      <c r="D224" s="103"/>
      <c r="E224" s="115"/>
      <c r="F224" s="121" t="s">
        <v>220</v>
      </c>
      <c r="G224" s="116">
        <f>SUM(G218:G223)</f>
        <v>510</v>
      </c>
    </row>
    <row r="225" spans="1:7" x14ac:dyDescent="0.2">
      <c r="A225" s="122"/>
      <c r="B225" s="122"/>
      <c r="C225" s="116"/>
      <c r="D225" s="103"/>
      <c r="E225" s="115"/>
      <c r="F225" s="270" t="s">
        <v>159</v>
      </c>
      <c r="G225" s="272"/>
    </row>
    <row r="226" spans="1:7" x14ac:dyDescent="0.2">
      <c r="A226" s="122"/>
      <c r="B226" s="122"/>
      <c r="C226" s="116"/>
      <c r="D226" s="103"/>
      <c r="E226" s="115"/>
      <c r="F226" s="118" t="s">
        <v>309</v>
      </c>
      <c r="G226" s="116">
        <v>150</v>
      </c>
    </row>
    <row r="227" spans="1:7" ht="33" x14ac:dyDescent="0.2">
      <c r="A227" s="122"/>
      <c r="B227" s="122"/>
      <c r="C227" s="116"/>
      <c r="D227" s="103"/>
      <c r="E227" s="115"/>
      <c r="F227" s="118" t="s">
        <v>310</v>
      </c>
      <c r="G227" s="116">
        <v>20</v>
      </c>
    </row>
    <row r="228" spans="1:7" x14ac:dyDescent="0.2">
      <c r="A228" s="122"/>
      <c r="B228" s="122"/>
      <c r="C228" s="116"/>
      <c r="D228" s="103"/>
      <c r="E228" s="115"/>
      <c r="F228" s="118"/>
      <c r="G228" s="116"/>
    </row>
    <row r="229" spans="1:7" x14ac:dyDescent="0.2">
      <c r="A229" s="122"/>
      <c r="B229" s="122"/>
      <c r="C229" s="116"/>
      <c r="D229" s="103"/>
      <c r="E229" s="115"/>
      <c r="F229" s="123" t="s">
        <v>160</v>
      </c>
      <c r="G229" s="116">
        <v>170</v>
      </c>
    </row>
    <row r="230" spans="1:7" x14ac:dyDescent="0.2">
      <c r="A230" s="270" t="s">
        <v>11</v>
      </c>
      <c r="B230" s="271"/>
      <c r="C230" s="272"/>
      <c r="D230" s="103"/>
      <c r="E230" s="115"/>
      <c r="F230" s="270" t="s">
        <v>11</v>
      </c>
      <c r="G230" s="272"/>
    </row>
    <row r="231" spans="1:7" ht="33" x14ac:dyDescent="0.2">
      <c r="A231" s="116" t="s">
        <v>337</v>
      </c>
      <c r="B231" s="117" t="s">
        <v>338</v>
      </c>
      <c r="C231" s="116">
        <v>60</v>
      </c>
      <c r="D231" s="103"/>
      <c r="E231" s="115"/>
      <c r="F231" s="117" t="s">
        <v>338</v>
      </c>
      <c r="G231" s="116">
        <v>60</v>
      </c>
    </row>
    <row r="232" spans="1:7" ht="33" x14ac:dyDescent="0.2">
      <c r="A232" s="116" t="s">
        <v>292</v>
      </c>
      <c r="B232" s="117" t="s">
        <v>446</v>
      </c>
      <c r="C232" s="116">
        <v>200</v>
      </c>
      <c r="D232" s="103" t="s">
        <v>447</v>
      </c>
      <c r="E232" s="119"/>
      <c r="F232" s="118" t="s">
        <v>448</v>
      </c>
      <c r="G232" s="116">
        <v>210</v>
      </c>
    </row>
    <row r="233" spans="1:7" ht="49.5" x14ac:dyDescent="0.2">
      <c r="A233" s="116" t="s">
        <v>449</v>
      </c>
      <c r="B233" s="117" t="s">
        <v>450</v>
      </c>
      <c r="C233" s="116">
        <v>90</v>
      </c>
      <c r="D233" s="103" t="s">
        <v>854</v>
      </c>
      <c r="E233" s="125"/>
      <c r="F233" s="118" t="s">
        <v>451</v>
      </c>
      <c r="G233" s="116">
        <v>120</v>
      </c>
    </row>
    <row r="234" spans="1:7" ht="82.5" x14ac:dyDescent="0.2">
      <c r="A234" s="124" t="s">
        <v>452</v>
      </c>
      <c r="B234" s="117" t="s">
        <v>453</v>
      </c>
      <c r="C234" s="116">
        <v>150</v>
      </c>
      <c r="D234" s="103" t="s">
        <v>855</v>
      </c>
      <c r="E234" s="104"/>
      <c r="F234" s="118" t="s">
        <v>231</v>
      </c>
      <c r="G234" s="116">
        <v>150</v>
      </c>
    </row>
    <row r="235" spans="1:7" ht="49.5" x14ac:dyDescent="0.2">
      <c r="A235" s="116" t="s">
        <v>320</v>
      </c>
      <c r="B235" s="117" t="s">
        <v>321</v>
      </c>
      <c r="C235" s="116">
        <v>200</v>
      </c>
      <c r="D235" s="103" t="s">
        <v>830</v>
      </c>
      <c r="E235" s="109"/>
      <c r="F235" s="118" t="s">
        <v>232</v>
      </c>
      <c r="G235" s="116">
        <v>200</v>
      </c>
    </row>
    <row r="236" spans="1:7" ht="33" x14ac:dyDescent="0.2">
      <c r="A236" s="120"/>
      <c r="B236" s="117" t="s">
        <v>64</v>
      </c>
      <c r="C236" s="116">
        <v>20</v>
      </c>
      <c r="D236" s="103" t="s">
        <v>839</v>
      </c>
      <c r="E236" s="115"/>
      <c r="F236" s="118" t="s">
        <v>70</v>
      </c>
      <c r="G236" s="116">
        <v>50</v>
      </c>
    </row>
    <row r="237" spans="1:7" ht="33" x14ac:dyDescent="0.2">
      <c r="A237" s="120"/>
      <c r="B237" s="117" t="s">
        <v>224</v>
      </c>
      <c r="C237" s="116">
        <v>50</v>
      </c>
      <c r="D237" s="103" t="s">
        <v>839</v>
      </c>
      <c r="E237" s="115"/>
      <c r="F237" s="118"/>
      <c r="G237" s="116"/>
    </row>
    <row r="238" spans="1:7" ht="33" x14ac:dyDescent="0.2">
      <c r="A238" s="120" t="s">
        <v>280</v>
      </c>
      <c r="B238" s="117" t="s">
        <v>43</v>
      </c>
      <c r="C238" s="116">
        <v>100</v>
      </c>
      <c r="D238" s="103" t="s">
        <v>856</v>
      </c>
      <c r="E238" s="115"/>
      <c r="F238" s="118"/>
      <c r="G238" s="116"/>
    </row>
    <row r="239" spans="1:7" x14ac:dyDescent="0.2">
      <c r="A239" s="273" t="s">
        <v>44</v>
      </c>
      <c r="B239" s="274"/>
      <c r="C239" s="116">
        <v>880</v>
      </c>
      <c r="D239" s="103"/>
      <c r="E239" s="115"/>
      <c r="F239" s="121" t="s">
        <v>44</v>
      </c>
      <c r="G239" s="116">
        <f>SUM(G231:G238)</f>
        <v>790</v>
      </c>
    </row>
    <row r="240" spans="1:7" x14ac:dyDescent="0.2">
      <c r="A240" s="275" t="s">
        <v>264</v>
      </c>
      <c r="B240" s="276"/>
      <c r="C240" s="277"/>
      <c r="D240" s="103"/>
      <c r="E240" s="115"/>
      <c r="F240" s="275" t="s">
        <v>264</v>
      </c>
      <c r="G240" s="277"/>
    </row>
    <row r="241" spans="1:7" x14ac:dyDescent="0.2">
      <c r="A241" s="120" t="s">
        <v>348</v>
      </c>
      <c r="B241" s="117" t="s">
        <v>349</v>
      </c>
      <c r="C241" s="116">
        <v>75</v>
      </c>
      <c r="D241" s="103" t="s">
        <v>831</v>
      </c>
      <c r="E241" s="119"/>
      <c r="F241" s="118"/>
      <c r="G241" s="116"/>
    </row>
    <row r="242" spans="1:7" ht="33" x14ac:dyDescent="0.2">
      <c r="A242" s="124"/>
      <c r="B242" s="117" t="s">
        <v>346</v>
      </c>
      <c r="C242" s="116">
        <v>200</v>
      </c>
      <c r="D242" s="103" t="s">
        <v>857</v>
      </c>
      <c r="E242" s="114"/>
      <c r="F242" s="118" t="s">
        <v>294</v>
      </c>
      <c r="G242" s="116">
        <v>200</v>
      </c>
    </row>
    <row r="243" spans="1:7" ht="33" x14ac:dyDescent="0.2">
      <c r="A243" s="116" t="s">
        <v>280</v>
      </c>
      <c r="B243" s="117" t="s">
        <v>42</v>
      </c>
      <c r="C243" s="116">
        <v>100</v>
      </c>
      <c r="D243" s="103" t="s">
        <v>835</v>
      </c>
      <c r="E243" s="114"/>
      <c r="F243" s="118" t="s">
        <v>309</v>
      </c>
      <c r="G243" s="116">
        <v>150</v>
      </c>
    </row>
    <row r="244" spans="1:7" x14ac:dyDescent="0.2">
      <c r="A244" s="273" t="s">
        <v>325</v>
      </c>
      <c r="B244" s="274"/>
      <c r="C244" s="116">
        <v>375</v>
      </c>
      <c r="D244" s="103"/>
      <c r="E244" s="114"/>
      <c r="F244" s="121" t="s">
        <v>325</v>
      </c>
      <c r="G244" s="116">
        <f>SUM(G242:G243)</f>
        <v>350</v>
      </c>
    </row>
    <row r="245" spans="1:7" x14ac:dyDescent="0.2">
      <c r="A245" s="273" t="s">
        <v>454</v>
      </c>
      <c r="B245" s="274"/>
      <c r="C245" s="124" t="s">
        <v>455</v>
      </c>
      <c r="D245" s="103"/>
      <c r="E245" s="114"/>
      <c r="F245" s="121" t="s">
        <v>454</v>
      </c>
      <c r="G245" s="124">
        <f>G224+G229+G239+G244</f>
        <v>1820</v>
      </c>
    </row>
    <row r="246" spans="1:7" x14ac:dyDescent="0.2">
      <c r="A246" s="278" t="s">
        <v>456</v>
      </c>
      <c r="B246" s="279"/>
      <c r="C246" s="280"/>
      <c r="D246" s="103"/>
      <c r="E246" s="115"/>
      <c r="F246" s="278" t="s">
        <v>456</v>
      </c>
      <c r="G246" s="280"/>
    </row>
    <row r="247" spans="1:7" x14ac:dyDescent="0.2">
      <c r="A247" s="270" t="s">
        <v>0</v>
      </c>
      <c r="B247" s="271"/>
      <c r="C247" s="272"/>
      <c r="D247" s="103"/>
      <c r="E247" s="115"/>
      <c r="F247" s="270" t="s">
        <v>0</v>
      </c>
      <c r="G247" s="272"/>
    </row>
    <row r="248" spans="1:7" x14ac:dyDescent="0.2">
      <c r="A248" s="116" t="s">
        <v>298</v>
      </c>
      <c r="B248" s="117" t="s">
        <v>48</v>
      </c>
      <c r="C248" s="116">
        <v>10</v>
      </c>
      <c r="D248" s="103" t="s">
        <v>827</v>
      </c>
      <c r="E248" s="115"/>
      <c r="F248" s="118"/>
      <c r="G248" s="116"/>
    </row>
    <row r="249" spans="1:7" x14ac:dyDescent="0.2">
      <c r="A249" s="116" t="s">
        <v>299</v>
      </c>
      <c r="B249" s="117" t="s">
        <v>300</v>
      </c>
      <c r="C249" s="116">
        <v>15</v>
      </c>
      <c r="D249" s="103"/>
      <c r="E249" s="119"/>
      <c r="F249" s="118" t="s">
        <v>300</v>
      </c>
      <c r="G249" s="116">
        <v>15</v>
      </c>
    </row>
    <row r="250" spans="1:7" x14ac:dyDescent="0.2">
      <c r="A250" s="116" t="s">
        <v>301</v>
      </c>
      <c r="B250" s="117" t="s">
        <v>302</v>
      </c>
      <c r="C250" s="116">
        <v>40</v>
      </c>
      <c r="D250" s="103" t="s">
        <v>828</v>
      </c>
      <c r="E250" s="114"/>
      <c r="F250" s="118" t="s">
        <v>210</v>
      </c>
      <c r="G250" s="116">
        <v>50</v>
      </c>
    </row>
    <row r="251" spans="1:7" ht="49.5" x14ac:dyDescent="0.2">
      <c r="A251" s="116" t="s">
        <v>457</v>
      </c>
      <c r="B251" s="117" t="s">
        <v>458</v>
      </c>
      <c r="C251" s="116">
        <v>210</v>
      </c>
      <c r="D251" s="103" t="s">
        <v>829</v>
      </c>
      <c r="E251" s="115"/>
      <c r="F251" s="118" t="s">
        <v>459</v>
      </c>
      <c r="G251" s="116">
        <v>210</v>
      </c>
    </row>
    <row r="252" spans="1:7" ht="49.5" x14ac:dyDescent="0.2">
      <c r="A252" s="116" t="s">
        <v>306</v>
      </c>
      <c r="B252" s="117" t="s">
        <v>307</v>
      </c>
      <c r="C252" s="116">
        <v>200</v>
      </c>
      <c r="D252" s="103" t="s">
        <v>830</v>
      </c>
      <c r="E252" s="115"/>
      <c r="F252" s="118" t="s">
        <v>226</v>
      </c>
      <c r="G252" s="116">
        <v>200</v>
      </c>
    </row>
    <row r="253" spans="1:7" x14ac:dyDescent="0.2">
      <c r="A253" s="120"/>
      <c r="B253" s="117" t="s">
        <v>64</v>
      </c>
      <c r="C253" s="116">
        <v>40</v>
      </c>
      <c r="D253" s="103" t="s">
        <v>831</v>
      </c>
      <c r="E253" s="115"/>
      <c r="F253" s="118" t="s">
        <v>224</v>
      </c>
      <c r="G253" s="116">
        <v>40</v>
      </c>
    </row>
    <row r="254" spans="1:7" ht="33" x14ac:dyDescent="0.2">
      <c r="A254" s="116" t="s">
        <v>280</v>
      </c>
      <c r="B254" s="117" t="s">
        <v>43</v>
      </c>
      <c r="C254" s="116">
        <v>100</v>
      </c>
      <c r="D254" s="103" t="s">
        <v>832</v>
      </c>
      <c r="E254" s="119"/>
      <c r="F254" s="118"/>
      <c r="G254" s="116"/>
    </row>
    <row r="255" spans="1:7" x14ac:dyDescent="0.2">
      <c r="A255" s="273" t="s">
        <v>220</v>
      </c>
      <c r="B255" s="274"/>
      <c r="C255" s="116">
        <v>615</v>
      </c>
      <c r="D255" s="103"/>
      <c r="E255" s="125"/>
      <c r="F255" s="121" t="s">
        <v>220</v>
      </c>
      <c r="G255" s="116">
        <f>SUM(G249:G254)</f>
        <v>515</v>
      </c>
    </row>
    <row r="256" spans="1:7" x14ac:dyDescent="0.2">
      <c r="A256" s="122"/>
      <c r="B256" s="122"/>
      <c r="C256" s="116"/>
      <c r="D256" s="103"/>
      <c r="E256" s="125"/>
      <c r="F256" s="270" t="s">
        <v>159</v>
      </c>
      <c r="G256" s="272"/>
    </row>
    <row r="257" spans="1:7" x14ac:dyDescent="0.2">
      <c r="A257" s="122"/>
      <c r="B257" s="122"/>
      <c r="C257" s="116"/>
      <c r="D257" s="103"/>
      <c r="E257" s="125"/>
      <c r="F257" s="118" t="s">
        <v>309</v>
      </c>
      <c r="G257" s="116">
        <v>150</v>
      </c>
    </row>
    <row r="258" spans="1:7" ht="33" x14ac:dyDescent="0.2">
      <c r="A258" s="122"/>
      <c r="B258" s="122"/>
      <c r="C258" s="116"/>
      <c r="D258" s="103"/>
      <c r="E258" s="125"/>
      <c r="F258" s="118" t="s">
        <v>310</v>
      </c>
      <c r="G258" s="116">
        <v>20</v>
      </c>
    </row>
    <row r="259" spans="1:7" x14ac:dyDescent="0.2">
      <c r="A259" s="122"/>
      <c r="B259" s="122"/>
      <c r="C259" s="116"/>
      <c r="D259" s="103"/>
      <c r="E259" s="125"/>
      <c r="F259" s="118"/>
      <c r="G259" s="116"/>
    </row>
    <row r="260" spans="1:7" x14ac:dyDescent="0.2">
      <c r="A260" s="122"/>
      <c r="B260" s="122"/>
      <c r="C260" s="116"/>
      <c r="D260" s="103"/>
      <c r="E260" s="125"/>
      <c r="F260" s="123" t="s">
        <v>160</v>
      </c>
      <c r="G260" s="116">
        <v>170</v>
      </c>
    </row>
    <row r="261" spans="1:7" x14ac:dyDescent="0.2">
      <c r="A261" s="270" t="s">
        <v>11</v>
      </c>
      <c r="B261" s="271"/>
      <c r="C261" s="272"/>
      <c r="D261" s="103"/>
      <c r="E261" s="104"/>
      <c r="F261" s="270" t="s">
        <v>11</v>
      </c>
      <c r="G261" s="272"/>
    </row>
    <row r="262" spans="1:7" ht="33" x14ac:dyDescent="0.2">
      <c r="A262" s="116" t="s">
        <v>460</v>
      </c>
      <c r="B262" s="117" t="s">
        <v>461</v>
      </c>
      <c r="C262" s="116">
        <v>60</v>
      </c>
      <c r="D262" s="103"/>
      <c r="E262" s="109"/>
      <c r="F262" s="117" t="s">
        <v>461</v>
      </c>
      <c r="G262" s="116">
        <v>60</v>
      </c>
    </row>
    <row r="263" spans="1:7" ht="33" x14ac:dyDescent="0.2">
      <c r="A263" s="116" t="s">
        <v>282</v>
      </c>
      <c r="B263" s="117" t="s">
        <v>360</v>
      </c>
      <c r="C263" s="116">
        <v>225</v>
      </c>
      <c r="D263" s="103"/>
      <c r="E263" s="115"/>
      <c r="F263" s="118" t="s">
        <v>361</v>
      </c>
      <c r="G263" s="116">
        <v>225</v>
      </c>
    </row>
    <row r="264" spans="1:7" ht="49.5" x14ac:dyDescent="0.2">
      <c r="A264" s="116" t="s">
        <v>462</v>
      </c>
      <c r="B264" s="117" t="s">
        <v>463</v>
      </c>
      <c r="C264" s="116">
        <v>120</v>
      </c>
      <c r="D264" s="103" t="s">
        <v>858</v>
      </c>
      <c r="E264" s="115"/>
      <c r="F264" s="118" t="s">
        <v>464</v>
      </c>
      <c r="G264" s="116">
        <v>110</v>
      </c>
    </row>
    <row r="265" spans="1:7" ht="33" x14ac:dyDescent="0.2">
      <c r="A265" s="116" t="s">
        <v>385</v>
      </c>
      <c r="B265" s="117" t="s">
        <v>386</v>
      </c>
      <c r="C265" s="116">
        <v>150</v>
      </c>
      <c r="D265" s="103" t="s">
        <v>447</v>
      </c>
      <c r="E265" s="115"/>
      <c r="F265" s="118" t="s">
        <v>365</v>
      </c>
      <c r="G265" s="116">
        <v>150</v>
      </c>
    </row>
    <row r="266" spans="1:7" ht="49.5" x14ac:dyDescent="0.2">
      <c r="A266" s="116" t="s">
        <v>366</v>
      </c>
      <c r="B266" s="117" t="s">
        <v>465</v>
      </c>
      <c r="C266" s="116">
        <v>200</v>
      </c>
      <c r="D266" s="103" t="s">
        <v>830</v>
      </c>
      <c r="E266" s="115"/>
      <c r="F266" s="118" t="s">
        <v>234</v>
      </c>
      <c r="G266" s="116">
        <v>200</v>
      </c>
    </row>
    <row r="267" spans="1:7" ht="33" x14ac:dyDescent="0.2">
      <c r="A267" s="120"/>
      <c r="B267" s="117" t="s">
        <v>64</v>
      </c>
      <c r="C267" s="116">
        <v>20</v>
      </c>
      <c r="D267" s="103" t="s">
        <v>839</v>
      </c>
      <c r="E267" s="119"/>
      <c r="F267" s="118" t="s">
        <v>70</v>
      </c>
      <c r="G267" s="116">
        <v>50</v>
      </c>
    </row>
    <row r="268" spans="1:7" ht="33" x14ac:dyDescent="0.2">
      <c r="A268" s="120"/>
      <c r="B268" s="117" t="s">
        <v>224</v>
      </c>
      <c r="C268" s="116">
        <v>50</v>
      </c>
      <c r="D268" s="103" t="s">
        <v>839</v>
      </c>
      <c r="E268" s="114"/>
      <c r="F268" s="118"/>
      <c r="G268" s="116"/>
    </row>
    <row r="269" spans="1:7" ht="33" x14ac:dyDescent="0.2">
      <c r="A269" s="116" t="s">
        <v>280</v>
      </c>
      <c r="B269" s="117" t="s">
        <v>42</v>
      </c>
      <c r="C269" s="116">
        <v>100</v>
      </c>
      <c r="D269" s="103" t="s">
        <v>835</v>
      </c>
      <c r="E269" s="114"/>
      <c r="F269" s="118"/>
      <c r="G269" s="116"/>
    </row>
    <row r="270" spans="1:7" x14ac:dyDescent="0.2">
      <c r="A270" s="273" t="s">
        <v>44</v>
      </c>
      <c r="B270" s="274"/>
      <c r="C270" s="116">
        <v>925</v>
      </c>
      <c r="D270" s="103"/>
      <c r="E270" s="114"/>
      <c r="F270" s="121" t="s">
        <v>44</v>
      </c>
      <c r="G270" s="116">
        <f>SUM(G262:G269)</f>
        <v>795</v>
      </c>
    </row>
    <row r="271" spans="1:7" x14ac:dyDescent="0.2">
      <c r="A271" s="275" t="s">
        <v>264</v>
      </c>
      <c r="B271" s="276"/>
      <c r="C271" s="277"/>
      <c r="D271" s="103"/>
      <c r="E271" s="114"/>
      <c r="F271" s="275" t="s">
        <v>264</v>
      </c>
      <c r="G271" s="277"/>
    </row>
    <row r="272" spans="1:7" ht="33" x14ac:dyDescent="0.2">
      <c r="A272" s="120" t="s">
        <v>369</v>
      </c>
      <c r="B272" s="117" t="s">
        <v>370</v>
      </c>
      <c r="C272" s="116">
        <v>75</v>
      </c>
      <c r="D272" s="103" t="s">
        <v>843</v>
      </c>
      <c r="E272" s="114"/>
      <c r="F272" s="118"/>
      <c r="G272" s="116"/>
    </row>
    <row r="273" spans="1:7" ht="33" x14ac:dyDescent="0.2">
      <c r="A273" s="129"/>
      <c r="B273" s="117" t="s">
        <v>466</v>
      </c>
      <c r="C273" s="116">
        <v>200</v>
      </c>
      <c r="D273" s="103" t="s">
        <v>836</v>
      </c>
      <c r="E273" s="114"/>
      <c r="F273" s="118" t="s">
        <v>294</v>
      </c>
      <c r="G273" s="116">
        <v>200</v>
      </c>
    </row>
    <row r="274" spans="1:7" ht="33" x14ac:dyDescent="0.2">
      <c r="A274" s="120" t="s">
        <v>280</v>
      </c>
      <c r="B274" s="117" t="s">
        <v>119</v>
      </c>
      <c r="C274" s="116">
        <v>100</v>
      </c>
      <c r="D274" s="103" t="s">
        <v>835</v>
      </c>
      <c r="E274" s="115"/>
      <c r="F274" s="118" t="s">
        <v>309</v>
      </c>
      <c r="G274" s="116">
        <v>150</v>
      </c>
    </row>
    <row r="275" spans="1:7" x14ac:dyDescent="0.2">
      <c r="A275" s="273" t="s">
        <v>325</v>
      </c>
      <c r="B275" s="274"/>
      <c r="C275" s="116">
        <v>375</v>
      </c>
      <c r="D275" s="103"/>
      <c r="E275" s="115"/>
      <c r="F275" s="121" t="s">
        <v>325</v>
      </c>
      <c r="G275" s="116">
        <f>SUM(G273:G274)</f>
        <v>350</v>
      </c>
    </row>
    <row r="276" spans="1:7" x14ac:dyDescent="0.2">
      <c r="A276" s="273" t="s">
        <v>467</v>
      </c>
      <c r="B276" s="274"/>
      <c r="C276" s="124">
        <v>1915</v>
      </c>
      <c r="D276" s="103"/>
      <c r="E276" s="115"/>
      <c r="F276" s="121" t="s">
        <v>467</v>
      </c>
      <c r="G276" s="124">
        <f>G255+G260+G270+G275</f>
        <v>1830</v>
      </c>
    </row>
    <row r="277" spans="1:7" x14ac:dyDescent="0.2">
      <c r="A277" s="278" t="s">
        <v>468</v>
      </c>
      <c r="B277" s="279"/>
      <c r="C277" s="280"/>
      <c r="D277" s="103"/>
      <c r="E277" s="115"/>
      <c r="F277" s="278" t="s">
        <v>468</v>
      </c>
      <c r="G277" s="280"/>
    </row>
    <row r="278" spans="1:7" x14ac:dyDescent="0.2">
      <c r="A278" s="270" t="s">
        <v>0</v>
      </c>
      <c r="B278" s="271"/>
      <c r="C278" s="272"/>
      <c r="D278" s="103"/>
      <c r="E278" s="115"/>
      <c r="F278" s="270" t="s">
        <v>0</v>
      </c>
      <c r="G278" s="272"/>
    </row>
    <row r="279" spans="1:7" ht="49.5" x14ac:dyDescent="0.2">
      <c r="A279" s="120" t="s">
        <v>469</v>
      </c>
      <c r="B279" s="117" t="s">
        <v>470</v>
      </c>
      <c r="C279" s="116">
        <v>95</v>
      </c>
      <c r="D279" s="103" t="s">
        <v>859</v>
      </c>
      <c r="E279" s="115"/>
      <c r="F279" s="118" t="s">
        <v>471</v>
      </c>
      <c r="G279" s="116">
        <v>110</v>
      </c>
    </row>
    <row r="280" spans="1:7" ht="33" x14ac:dyDescent="0.2">
      <c r="A280" s="116" t="s">
        <v>472</v>
      </c>
      <c r="B280" s="117" t="s">
        <v>473</v>
      </c>
      <c r="C280" s="116">
        <v>150</v>
      </c>
      <c r="D280" s="103"/>
      <c r="E280" s="119"/>
      <c r="F280" s="117" t="s">
        <v>473</v>
      </c>
      <c r="G280" s="116">
        <v>150</v>
      </c>
    </row>
    <row r="281" spans="1:7" ht="49.5" x14ac:dyDescent="0.2">
      <c r="A281" s="116" t="s">
        <v>399</v>
      </c>
      <c r="B281" s="117" t="s">
        <v>400</v>
      </c>
      <c r="C281" s="116">
        <v>200</v>
      </c>
      <c r="D281" s="103" t="s">
        <v>830</v>
      </c>
      <c r="E281" s="125"/>
      <c r="F281" s="118" t="s">
        <v>242</v>
      </c>
      <c r="G281" s="116">
        <v>200</v>
      </c>
    </row>
    <row r="282" spans="1:7" x14ac:dyDescent="0.2">
      <c r="A282" s="120"/>
      <c r="B282" s="117" t="s">
        <v>64</v>
      </c>
      <c r="C282" s="116">
        <v>40</v>
      </c>
      <c r="D282" s="103" t="s">
        <v>831</v>
      </c>
      <c r="E282" s="104"/>
      <c r="F282" s="118" t="s">
        <v>224</v>
      </c>
      <c r="G282" s="116">
        <v>40</v>
      </c>
    </row>
    <row r="283" spans="1:7" ht="33" x14ac:dyDescent="0.2">
      <c r="A283" s="116" t="s">
        <v>280</v>
      </c>
      <c r="B283" s="117" t="s">
        <v>42</v>
      </c>
      <c r="C283" s="116">
        <v>100</v>
      </c>
      <c r="D283" s="103" t="s">
        <v>835</v>
      </c>
      <c r="E283" s="109"/>
      <c r="F283" s="118"/>
      <c r="G283" s="116"/>
    </row>
    <row r="284" spans="1:7" x14ac:dyDescent="0.2">
      <c r="A284" s="273" t="s">
        <v>220</v>
      </c>
      <c r="B284" s="274"/>
      <c r="C284" s="116">
        <v>585</v>
      </c>
      <c r="D284" s="103"/>
      <c r="E284" s="115"/>
      <c r="F284" s="121" t="s">
        <v>220</v>
      </c>
      <c r="G284" s="116">
        <f>SUM(G279:G283)</f>
        <v>500</v>
      </c>
    </row>
    <row r="285" spans="1:7" x14ac:dyDescent="0.2">
      <c r="A285" s="122"/>
      <c r="B285" s="122"/>
      <c r="C285" s="116"/>
      <c r="D285" s="103"/>
      <c r="E285" s="115"/>
      <c r="F285" s="270" t="s">
        <v>159</v>
      </c>
      <c r="G285" s="272"/>
    </row>
    <row r="286" spans="1:7" x14ac:dyDescent="0.2">
      <c r="A286" s="122"/>
      <c r="B286" s="122"/>
      <c r="C286" s="116"/>
      <c r="D286" s="103"/>
      <c r="E286" s="115"/>
      <c r="F286" s="118" t="s">
        <v>309</v>
      </c>
      <c r="G286" s="116">
        <v>150</v>
      </c>
    </row>
    <row r="287" spans="1:7" ht="33" x14ac:dyDescent="0.2">
      <c r="A287" s="122"/>
      <c r="B287" s="122"/>
      <c r="C287" s="116"/>
      <c r="D287" s="103"/>
      <c r="E287" s="115"/>
      <c r="F287" s="118" t="s">
        <v>310</v>
      </c>
      <c r="G287" s="116">
        <v>20</v>
      </c>
    </row>
    <row r="288" spans="1:7" x14ac:dyDescent="0.2">
      <c r="A288" s="122"/>
      <c r="B288" s="122"/>
      <c r="C288" s="116"/>
      <c r="D288" s="103"/>
      <c r="E288" s="115"/>
      <c r="F288" s="118"/>
      <c r="G288" s="116"/>
    </row>
    <row r="289" spans="1:7" x14ac:dyDescent="0.2">
      <c r="A289" s="122"/>
      <c r="B289" s="122"/>
      <c r="C289" s="116"/>
      <c r="D289" s="103"/>
      <c r="E289" s="115"/>
      <c r="F289" s="123" t="s">
        <v>160</v>
      </c>
      <c r="G289" s="116">
        <v>170</v>
      </c>
    </row>
    <row r="290" spans="1:7" x14ac:dyDescent="0.2">
      <c r="A290" s="270" t="s">
        <v>11</v>
      </c>
      <c r="B290" s="271"/>
      <c r="C290" s="272"/>
      <c r="D290" s="103"/>
      <c r="E290" s="115"/>
      <c r="F290" s="270" t="s">
        <v>11</v>
      </c>
      <c r="G290" s="272"/>
    </row>
    <row r="291" spans="1:7" x14ac:dyDescent="0.2">
      <c r="A291" s="116" t="s">
        <v>474</v>
      </c>
      <c r="B291" s="117" t="s">
        <v>475</v>
      </c>
      <c r="C291" s="116">
        <v>60</v>
      </c>
      <c r="D291" s="103"/>
      <c r="E291" s="115"/>
      <c r="F291" s="117" t="s">
        <v>475</v>
      </c>
      <c r="G291" s="116">
        <v>60</v>
      </c>
    </row>
    <row r="292" spans="1:7" ht="33" x14ac:dyDescent="0.2">
      <c r="A292" s="127" t="s">
        <v>292</v>
      </c>
      <c r="B292" s="117" t="s">
        <v>476</v>
      </c>
      <c r="C292" s="116">
        <v>200</v>
      </c>
      <c r="D292" s="103"/>
      <c r="E292" s="115"/>
      <c r="F292" s="117" t="s">
        <v>476</v>
      </c>
      <c r="G292" s="116">
        <v>210</v>
      </c>
    </row>
    <row r="293" spans="1:7" x14ac:dyDescent="0.2">
      <c r="A293" s="120" t="s">
        <v>477</v>
      </c>
      <c r="B293" s="117" t="s">
        <v>478</v>
      </c>
      <c r="C293" s="116">
        <v>240</v>
      </c>
      <c r="D293" s="103"/>
      <c r="E293" s="115"/>
      <c r="F293" s="117" t="s">
        <v>398</v>
      </c>
      <c r="G293" s="116">
        <v>240</v>
      </c>
    </row>
    <row r="294" spans="1:7" ht="49.5" x14ac:dyDescent="0.2">
      <c r="A294" s="116" t="s">
        <v>366</v>
      </c>
      <c r="B294" s="117" t="s">
        <v>403</v>
      </c>
      <c r="C294" s="116">
        <v>200</v>
      </c>
      <c r="D294" s="103" t="s">
        <v>830</v>
      </c>
      <c r="E294" s="119"/>
      <c r="F294" s="118" t="s">
        <v>245</v>
      </c>
      <c r="G294" s="116">
        <v>200</v>
      </c>
    </row>
    <row r="295" spans="1:7" ht="33" x14ac:dyDescent="0.2">
      <c r="A295" s="120"/>
      <c r="B295" s="117" t="s">
        <v>64</v>
      </c>
      <c r="C295" s="116">
        <v>20</v>
      </c>
      <c r="D295" s="103" t="s">
        <v>839</v>
      </c>
      <c r="E295" s="114"/>
      <c r="F295" s="118" t="s">
        <v>70</v>
      </c>
      <c r="G295" s="116">
        <v>60</v>
      </c>
    </row>
    <row r="296" spans="1:7" ht="33" x14ac:dyDescent="0.2">
      <c r="A296" s="120"/>
      <c r="B296" s="117" t="s">
        <v>224</v>
      </c>
      <c r="C296" s="116">
        <v>50</v>
      </c>
      <c r="D296" s="103" t="s">
        <v>839</v>
      </c>
      <c r="E296" s="114"/>
      <c r="F296" s="118"/>
      <c r="G296" s="116"/>
    </row>
    <row r="297" spans="1:7" ht="33" x14ac:dyDescent="0.2">
      <c r="A297" s="116" t="s">
        <v>280</v>
      </c>
      <c r="B297" s="117" t="s">
        <v>43</v>
      </c>
      <c r="C297" s="116">
        <v>100</v>
      </c>
      <c r="D297" s="103" t="s">
        <v>856</v>
      </c>
      <c r="E297" s="114"/>
      <c r="F297" s="118"/>
      <c r="G297" s="116"/>
    </row>
    <row r="298" spans="1:7" x14ac:dyDescent="0.2">
      <c r="A298" s="273" t="s">
        <v>44</v>
      </c>
      <c r="B298" s="274"/>
      <c r="C298" s="116">
        <v>880</v>
      </c>
      <c r="D298" s="103"/>
      <c r="E298" s="114"/>
      <c r="F298" s="121" t="s">
        <v>44</v>
      </c>
      <c r="G298" s="116">
        <f>SUM(G291:G297)</f>
        <v>770</v>
      </c>
    </row>
    <row r="299" spans="1:7" x14ac:dyDescent="0.2">
      <c r="A299" s="275" t="s">
        <v>264</v>
      </c>
      <c r="B299" s="276"/>
      <c r="C299" s="277"/>
      <c r="D299" s="103"/>
      <c r="E299" s="114"/>
      <c r="F299" s="275" t="s">
        <v>264</v>
      </c>
      <c r="G299" s="277"/>
    </row>
    <row r="300" spans="1:7" ht="33" x14ac:dyDescent="0.2">
      <c r="A300" s="120" t="s">
        <v>479</v>
      </c>
      <c r="B300" s="117" t="s">
        <v>480</v>
      </c>
      <c r="C300" s="116">
        <v>55</v>
      </c>
      <c r="D300" s="103" t="s">
        <v>831</v>
      </c>
      <c r="E300" s="114"/>
      <c r="F300" s="118"/>
      <c r="G300" s="116"/>
    </row>
    <row r="301" spans="1:7" ht="49.5" x14ac:dyDescent="0.2">
      <c r="A301" s="120" t="s">
        <v>356</v>
      </c>
      <c r="B301" s="117" t="s">
        <v>357</v>
      </c>
      <c r="C301" s="116">
        <v>200</v>
      </c>
      <c r="D301" s="103" t="s">
        <v>830</v>
      </c>
      <c r="E301" s="115"/>
      <c r="F301" s="118" t="s">
        <v>294</v>
      </c>
      <c r="G301" s="116">
        <v>200</v>
      </c>
    </row>
    <row r="302" spans="1:7" ht="33" x14ac:dyDescent="0.2">
      <c r="A302" s="116" t="s">
        <v>280</v>
      </c>
      <c r="B302" s="117" t="s">
        <v>42</v>
      </c>
      <c r="C302" s="116">
        <v>100</v>
      </c>
      <c r="D302" s="103" t="s">
        <v>835</v>
      </c>
      <c r="E302" s="115"/>
      <c r="F302" s="118" t="s">
        <v>309</v>
      </c>
      <c r="G302" s="116">
        <v>150</v>
      </c>
    </row>
    <row r="303" spans="1:7" x14ac:dyDescent="0.2">
      <c r="A303" s="273" t="s">
        <v>325</v>
      </c>
      <c r="B303" s="274"/>
      <c r="C303" s="116">
        <v>355</v>
      </c>
      <c r="D303" s="103"/>
      <c r="E303" s="115"/>
      <c r="F303" s="121" t="s">
        <v>325</v>
      </c>
      <c r="G303" s="116">
        <f>SUM(G301:G302)</f>
        <v>350</v>
      </c>
    </row>
    <row r="304" spans="1:7" x14ac:dyDescent="0.2">
      <c r="A304" s="273" t="s">
        <v>481</v>
      </c>
      <c r="B304" s="274"/>
      <c r="C304" s="124">
        <v>1820</v>
      </c>
      <c r="D304" s="103"/>
      <c r="E304" s="115"/>
      <c r="F304" s="121" t="s">
        <v>481</v>
      </c>
      <c r="G304" s="124">
        <f>G284+G289+G298+G303</f>
        <v>1790</v>
      </c>
    </row>
    <row r="305" spans="1:7" x14ac:dyDescent="0.2">
      <c r="A305" s="278" t="s">
        <v>482</v>
      </c>
      <c r="B305" s="279"/>
      <c r="C305" s="280"/>
      <c r="D305" s="103"/>
      <c r="E305" s="115"/>
      <c r="F305" s="278" t="s">
        <v>482</v>
      </c>
      <c r="G305" s="280"/>
    </row>
    <row r="306" spans="1:7" x14ac:dyDescent="0.2">
      <c r="A306" s="270" t="s">
        <v>0</v>
      </c>
      <c r="B306" s="271"/>
      <c r="C306" s="272"/>
      <c r="D306" s="103"/>
      <c r="E306" s="119"/>
      <c r="F306" s="270" t="s">
        <v>0</v>
      </c>
      <c r="G306" s="272"/>
    </row>
    <row r="307" spans="1:7" x14ac:dyDescent="0.2">
      <c r="A307" s="116" t="s">
        <v>298</v>
      </c>
      <c r="B307" s="117" t="s">
        <v>48</v>
      </c>
      <c r="C307" s="116">
        <v>10</v>
      </c>
      <c r="D307" s="103" t="s">
        <v>827</v>
      </c>
      <c r="E307" s="125"/>
      <c r="F307" s="118"/>
      <c r="G307" s="116"/>
    </row>
    <row r="308" spans="1:7" x14ac:dyDescent="0.2">
      <c r="A308" s="116" t="s">
        <v>299</v>
      </c>
      <c r="B308" s="117" t="s">
        <v>300</v>
      </c>
      <c r="C308" s="116">
        <v>15</v>
      </c>
      <c r="D308" s="103"/>
      <c r="E308" s="104"/>
      <c r="F308" s="117" t="s">
        <v>300</v>
      </c>
      <c r="G308" s="116">
        <v>15</v>
      </c>
    </row>
    <row r="309" spans="1:7" x14ac:dyDescent="0.2">
      <c r="A309" s="116" t="s">
        <v>301</v>
      </c>
      <c r="B309" s="117" t="s">
        <v>302</v>
      </c>
      <c r="C309" s="116">
        <v>40</v>
      </c>
      <c r="D309" s="103" t="s">
        <v>828</v>
      </c>
      <c r="E309" s="109"/>
      <c r="F309" s="118" t="s">
        <v>210</v>
      </c>
      <c r="G309" s="116">
        <v>50</v>
      </c>
    </row>
    <row r="310" spans="1:7" ht="49.5" x14ac:dyDescent="0.2">
      <c r="A310" s="116" t="s">
        <v>483</v>
      </c>
      <c r="B310" s="117" t="s">
        <v>484</v>
      </c>
      <c r="C310" s="116">
        <v>220</v>
      </c>
      <c r="D310" s="103" t="s">
        <v>829</v>
      </c>
      <c r="E310" s="115"/>
      <c r="F310" s="118" t="s">
        <v>485</v>
      </c>
      <c r="G310" s="116">
        <v>210</v>
      </c>
    </row>
    <row r="311" spans="1:7" ht="49.5" x14ac:dyDescent="0.2">
      <c r="A311" s="116" t="s">
        <v>306</v>
      </c>
      <c r="B311" s="117" t="s">
        <v>307</v>
      </c>
      <c r="C311" s="116">
        <v>200</v>
      </c>
      <c r="D311" s="103" t="s">
        <v>830</v>
      </c>
      <c r="E311" s="115"/>
      <c r="F311" s="118" t="s">
        <v>226</v>
      </c>
      <c r="G311" s="116">
        <v>200</v>
      </c>
    </row>
    <row r="312" spans="1:7" x14ac:dyDescent="0.2">
      <c r="A312" s="120"/>
      <c r="B312" s="117" t="s">
        <v>64</v>
      </c>
      <c r="C312" s="116">
        <v>40</v>
      </c>
      <c r="D312" s="103" t="s">
        <v>831</v>
      </c>
      <c r="E312" s="115"/>
      <c r="F312" s="118" t="s">
        <v>224</v>
      </c>
      <c r="G312" s="116">
        <v>40</v>
      </c>
    </row>
    <row r="313" spans="1:7" ht="33" x14ac:dyDescent="0.2">
      <c r="A313" s="116" t="s">
        <v>280</v>
      </c>
      <c r="B313" s="117" t="s">
        <v>43</v>
      </c>
      <c r="C313" s="116">
        <v>100</v>
      </c>
      <c r="D313" s="103" t="s">
        <v>856</v>
      </c>
      <c r="E313" s="115"/>
      <c r="F313" s="118"/>
      <c r="G313" s="116"/>
    </row>
    <row r="314" spans="1:7" x14ac:dyDescent="0.2">
      <c r="A314" s="273" t="s">
        <v>220</v>
      </c>
      <c r="B314" s="274"/>
      <c r="C314" s="116">
        <v>625</v>
      </c>
      <c r="D314" s="103"/>
      <c r="E314" s="115"/>
      <c r="F314" s="121" t="s">
        <v>220</v>
      </c>
      <c r="G314" s="116">
        <f>SUM(G308:G313)</f>
        <v>515</v>
      </c>
    </row>
    <row r="315" spans="1:7" x14ac:dyDescent="0.2">
      <c r="A315" s="122"/>
      <c r="B315" s="122"/>
      <c r="C315" s="116"/>
      <c r="D315" s="103"/>
      <c r="E315" s="115"/>
      <c r="F315" s="270" t="s">
        <v>159</v>
      </c>
      <c r="G315" s="272"/>
    </row>
    <row r="316" spans="1:7" x14ac:dyDescent="0.2">
      <c r="A316" s="122"/>
      <c r="B316" s="122"/>
      <c r="C316" s="116"/>
      <c r="D316" s="103"/>
      <c r="E316" s="115"/>
      <c r="F316" s="118" t="s">
        <v>309</v>
      </c>
      <c r="G316" s="116">
        <v>150</v>
      </c>
    </row>
    <row r="317" spans="1:7" ht="33" x14ac:dyDescent="0.2">
      <c r="A317" s="122"/>
      <c r="B317" s="122"/>
      <c r="C317" s="116"/>
      <c r="D317" s="103"/>
      <c r="E317" s="115"/>
      <c r="F317" s="118" t="s">
        <v>310</v>
      </c>
      <c r="G317" s="116">
        <v>20</v>
      </c>
    </row>
    <row r="318" spans="1:7" x14ac:dyDescent="0.2">
      <c r="A318" s="122"/>
      <c r="B318" s="122"/>
      <c r="C318" s="116"/>
      <c r="D318" s="103"/>
      <c r="E318" s="115"/>
      <c r="F318" s="118"/>
      <c r="G318" s="116"/>
    </row>
    <row r="319" spans="1:7" x14ac:dyDescent="0.2">
      <c r="A319" s="122"/>
      <c r="B319" s="122"/>
      <c r="C319" s="116"/>
      <c r="D319" s="103"/>
      <c r="E319" s="115"/>
      <c r="F319" s="123" t="s">
        <v>160</v>
      </c>
      <c r="G319" s="116">
        <v>170</v>
      </c>
    </row>
    <row r="320" spans="1:7" x14ac:dyDescent="0.2">
      <c r="A320" s="270" t="s">
        <v>11</v>
      </c>
      <c r="B320" s="271"/>
      <c r="C320" s="272"/>
      <c r="D320" s="103"/>
      <c r="E320" s="115"/>
      <c r="F320" s="270" t="s">
        <v>11</v>
      </c>
      <c r="G320" s="272"/>
    </row>
    <row r="321" spans="1:7" ht="33" x14ac:dyDescent="0.2">
      <c r="A321" s="116" t="s">
        <v>486</v>
      </c>
      <c r="B321" s="117" t="s">
        <v>487</v>
      </c>
      <c r="C321" s="116">
        <v>60</v>
      </c>
      <c r="D321" s="103" t="s">
        <v>860</v>
      </c>
      <c r="E321" s="119"/>
      <c r="F321" s="118" t="s">
        <v>417</v>
      </c>
      <c r="G321" s="116">
        <v>60</v>
      </c>
    </row>
    <row r="322" spans="1:7" ht="33" x14ac:dyDescent="0.2">
      <c r="A322" s="116" t="s">
        <v>282</v>
      </c>
      <c r="B322" s="117" t="s">
        <v>360</v>
      </c>
      <c r="C322" s="116">
        <v>225</v>
      </c>
      <c r="D322" s="103"/>
      <c r="E322" s="114"/>
      <c r="F322" s="118" t="s">
        <v>361</v>
      </c>
      <c r="G322" s="116">
        <v>225</v>
      </c>
    </row>
    <row r="323" spans="1:7" ht="82.5" x14ac:dyDescent="0.2">
      <c r="A323" s="116" t="s">
        <v>488</v>
      </c>
      <c r="B323" s="117" t="s">
        <v>248</v>
      </c>
      <c r="C323" s="116">
        <v>90</v>
      </c>
      <c r="D323" s="103" t="s">
        <v>861</v>
      </c>
      <c r="E323" s="114"/>
      <c r="F323" s="118" t="s">
        <v>489</v>
      </c>
      <c r="G323" s="116">
        <v>110</v>
      </c>
    </row>
    <row r="324" spans="1:7" x14ac:dyDescent="0.2">
      <c r="A324" s="116" t="s">
        <v>291</v>
      </c>
      <c r="B324" s="117" t="s">
        <v>319</v>
      </c>
      <c r="C324" s="116">
        <v>150</v>
      </c>
      <c r="D324" s="103"/>
      <c r="E324" s="114"/>
      <c r="F324" s="118" t="s">
        <v>319</v>
      </c>
      <c r="G324" s="116">
        <v>150</v>
      </c>
    </row>
    <row r="325" spans="1:7" ht="49.5" x14ac:dyDescent="0.2">
      <c r="A325" s="116" t="s">
        <v>320</v>
      </c>
      <c r="B325" s="117" t="s">
        <v>321</v>
      </c>
      <c r="C325" s="116">
        <v>200</v>
      </c>
      <c r="D325" s="103" t="s">
        <v>830</v>
      </c>
      <c r="E325" s="114"/>
      <c r="F325" s="118" t="s">
        <v>232</v>
      </c>
      <c r="G325" s="116">
        <v>200</v>
      </c>
    </row>
    <row r="326" spans="1:7" ht="33" x14ac:dyDescent="0.2">
      <c r="A326" s="120"/>
      <c r="B326" s="117" t="s">
        <v>64</v>
      </c>
      <c r="C326" s="116">
        <v>20</v>
      </c>
      <c r="D326" s="103" t="s">
        <v>839</v>
      </c>
      <c r="E326" s="114"/>
      <c r="F326" s="118" t="s">
        <v>70</v>
      </c>
      <c r="G326" s="116">
        <v>50</v>
      </c>
    </row>
    <row r="327" spans="1:7" ht="33" x14ac:dyDescent="0.2">
      <c r="A327" s="120"/>
      <c r="B327" s="117" t="s">
        <v>224</v>
      </c>
      <c r="C327" s="116">
        <v>50</v>
      </c>
      <c r="D327" s="103" t="s">
        <v>839</v>
      </c>
      <c r="E327" s="114"/>
      <c r="F327" s="118"/>
      <c r="G327" s="116"/>
    </row>
    <row r="328" spans="1:7" ht="33" x14ac:dyDescent="0.2">
      <c r="A328" s="116" t="s">
        <v>280</v>
      </c>
      <c r="B328" s="117" t="s">
        <v>42</v>
      </c>
      <c r="C328" s="116">
        <v>100</v>
      </c>
      <c r="D328" s="103" t="s">
        <v>835</v>
      </c>
      <c r="E328" s="115"/>
      <c r="F328" s="118"/>
      <c r="G328" s="116"/>
    </row>
    <row r="329" spans="1:7" x14ac:dyDescent="0.2">
      <c r="A329" s="273" t="s">
        <v>44</v>
      </c>
      <c r="B329" s="274"/>
      <c r="C329" s="116">
        <v>895</v>
      </c>
      <c r="D329" s="103"/>
      <c r="E329" s="115"/>
      <c r="F329" s="121" t="s">
        <v>44</v>
      </c>
      <c r="G329" s="116">
        <f>SUM(G321:G328)</f>
        <v>795</v>
      </c>
    </row>
    <row r="330" spans="1:7" x14ac:dyDescent="0.2">
      <c r="A330" s="275" t="s">
        <v>264</v>
      </c>
      <c r="B330" s="276"/>
      <c r="C330" s="277"/>
      <c r="D330" s="103"/>
      <c r="E330" s="115"/>
      <c r="F330" s="275" t="s">
        <v>264</v>
      </c>
      <c r="G330" s="277"/>
    </row>
    <row r="331" spans="1:7" x14ac:dyDescent="0.2">
      <c r="A331" s="116" t="s">
        <v>439</v>
      </c>
      <c r="B331" s="117" t="s">
        <v>323</v>
      </c>
      <c r="C331" s="116">
        <v>100</v>
      </c>
      <c r="D331" s="103" t="s">
        <v>831</v>
      </c>
      <c r="E331" s="115"/>
      <c r="F331" s="118"/>
      <c r="G331" s="116"/>
    </row>
    <row r="332" spans="1:7" ht="33" x14ac:dyDescent="0.2">
      <c r="A332" s="120"/>
      <c r="B332" s="117" t="s">
        <v>324</v>
      </c>
      <c r="C332" s="116">
        <v>200</v>
      </c>
      <c r="D332" s="103" t="s">
        <v>836</v>
      </c>
      <c r="E332" s="115"/>
      <c r="F332" s="118" t="s">
        <v>294</v>
      </c>
      <c r="G332" s="116">
        <v>200</v>
      </c>
    </row>
    <row r="333" spans="1:7" ht="33" x14ac:dyDescent="0.2">
      <c r="A333" s="120" t="s">
        <v>280</v>
      </c>
      <c r="B333" s="117" t="s">
        <v>407</v>
      </c>
      <c r="C333" s="116">
        <v>150</v>
      </c>
      <c r="D333" s="103" t="s">
        <v>835</v>
      </c>
      <c r="E333" s="115"/>
      <c r="F333" s="118" t="s">
        <v>309</v>
      </c>
      <c r="G333" s="116">
        <v>150</v>
      </c>
    </row>
    <row r="334" spans="1:7" x14ac:dyDescent="0.2">
      <c r="A334" s="273" t="s">
        <v>325</v>
      </c>
      <c r="B334" s="274"/>
      <c r="C334" s="116">
        <v>450</v>
      </c>
      <c r="D334" s="103"/>
      <c r="E334" s="115"/>
      <c r="F334" s="121" t="s">
        <v>325</v>
      </c>
      <c r="G334" s="116">
        <f>SUM(G332:G333)</f>
        <v>350</v>
      </c>
    </row>
    <row r="335" spans="1:7" x14ac:dyDescent="0.2">
      <c r="A335" s="273" t="s">
        <v>490</v>
      </c>
      <c r="B335" s="274"/>
      <c r="C335" s="124">
        <v>1970</v>
      </c>
      <c r="D335" s="103"/>
      <c r="E335" s="119"/>
      <c r="F335" s="121" t="s">
        <v>490</v>
      </c>
      <c r="G335" s="124">
        <f>G314+G319+G329+G334</f>
        <v>1830</v>
      </c>
    </row>
    <row r="336" spans="1:7" x14ac:dyDescent="0.2">
      <c r="A336" s="278" t="s">
        <v>491</v>
      </c>
      <c r="B336" s="279"/>
      <c r="C336" s="280"/>
      <c r="D336" s="103"/>
      <c r="E336" s="125"/>
      <c r="F336" s="278" t="s">
        <v>491</v>
      </c>
      <c r="G336" s="280"/>
    </row>
    <row r="337" spans="1:7" x14ac:dyDescent="0.2">
      <c r="A337" s="270" t="s">
        <v>0</v>
      </c>
      <c r="B337" s="271"/>
      <c r="C337" s="272"/>
      <c r="D337" s="103"/>
      <c r="E337" s="125"/>
      <c r="F337" s="270" t="s">
        <v>0</v>
      </c>
      <c r="G337" s="272"/>
    </row>
    <row r="338" spans="1:7" ht="33" x14ac:dyDescent="0.2">
      <c r="A338" s="116" t="s">
        <v>299</v>
      </c>
      <c r="B338" s="117" t="s">
        <v>300</v>
      </c>
      <c r="C338" s="116">
        <v>15</v>
      </c>
      <c r="D338" s="103" t="s">
        <v>837</v>
      </c>
      <c r="F338" s="118"/>
      <c r="G338" s="116"/>
    </row>
    <row r="339" spans="1:7" ht="49.5" x14ac:dyDescent="0.2">
      <c r="A339" s="116" t="s">
        <v>369</v>
      </c>
      <c r="B339" s="117" t="s">
        <v>492</v>
      </c>
      <c r="C339" s="116">
        <v>180</v>
      </c>
      <c r="D339" s="103" t="s">
        <v>862</v>
      </c>
      <c r="F339" s="118" t="s">
        <v>493</v>
      </c>
      <c r="G339" s="116">
        <v>200</v>
      </c>
    </row>
    <row r="340" spans="1:7" ht="49.5" x14ac:dyDescent="0.2">
      <c r="A340" s="116" t="s">
        <v>332</v>
      </c>
      <c r="B340" s="117" t="s">
        <v>333</v>
      </c>
      <c r="C340" s="116">
        <v>200</v>
      </c>
      <c r="D340" s="103" t="s">
        <v>830</v>
      </c>
      <c r="F340" s="118" t="s">
        <v>334</v>
      </c>
      <c r="G340" s="116">
        <v>200</v>
      </c>
    </row>
    <row r="341" spans="1:7" x14ac:dyDescent="0.2">
      <c r="A341" s="116" t="s">
        <v>335</v>
      </c>
      <c r="B341" s="117" t="s">
        <v>336</v>
      </c>
      <c r="C341" s="116">
        <v>50</v>
      </c>
      <c r="D341" s="103" t="s">
        <v>831</v>
      </c>
      <c r="F341" s="118" t="s">
        <v>70</v>
      </c>
      <c r="G341" s="116">
        <v>40</v>
      </c>
    </row>
    <row r="342" spans="1:7" ht="33" x14ac:dyDescent="0.2">
      <c r="A342" s="116" t="s">
        <v>280</v>
      </c>
      <c r="B342" s="117" t="s">
        <v>42</v>
      </c>
      <c r="C342" s="116">
        <v>100</v>
      </c>
      <c r="D342" s="103" t="s">
        <v>835</v>
      </c>
      <c r="F342" s="118"/>
      <c r="G342" s="116"/>
    </row>
    <row r="343" spans="1:7" x14ac:dyDescent="0.2">
      <c r="A343" s="273" t="s">
        <v>220</v>
      </c>
      <c r="B343" s="274"/>
      <c r="C343" s="116">
        <v>545</v>
      </c>
      <c r="D343" s="103"/>
      <c r="F343" s="121" t="s">
        <v>220</v>
      </c>
      <c r="G343" s="116">
        <f>SUM(G339:G342)</f>
        <v>440</v>
      </c>
    </row>
    <row r="344" spans="1:7" x14ac:dyDescent="0.2">
      <c r="A344" s="122"/>
      <c r="B344" s="122"/>
      <c r="C344" s="116"/>
      <c r="D344" s="103"/>
      <c r="F344" s="270" t="s">
        <v>159</v>
      </c>
      <c r="G344" s="272"/>
    </row>
    <row r="345" spans="1:7" x14ac:dyDescent="0.2">
      <c r="A345" s="122"/>
      <c r="B345" s="122"/>
      <c r="C345" s="116"/>
      <c r="D345" s="103"/>
      <c r="F345" s="118" t="s">
        <v>309</v>
      </c>
      <c r="G345" s="116">
        <v>150</v>
      </c>
    </row>
    <row r="346" spans="1:7" ht="33" x14ac:dyDescent="0.2">
      <c r="A346" s="122"/>
      <c r="B346" s="122"/>
      <c r="C346" s="116"/>
      <c r="D346" s="103"/>
      <c r="F346" s="118" t="s">
        <v>310</v>
      </c>
      <c r="G346" s="116">
        <v>20</v>
      </c>
    </row>
    <row r="347" spans="1:7" x14ac:dyDescent="0.2">
      <c r="A347" s="122"/>
      <c r="B347" s="122"/>
      <c r="C347" s="116"/>
      <c r="D347" s="103"/>
      <c r="F347" s="118"/>
      <c r="G347" s="116"/>
    </row>
    <row r="348" spans="1:7" x14ac:dyDescent="0.2">
      <c r="A348" s="122"/>
      <c r="B348" s="122"/>
      <c r="C348" s="116"/>
      <c r="D348" s="103"/>
      <c r="F348" s="123" t="s">
        <v>160</v>
      </c>
      <c r="G348" s="116">
        <v>170</v>
      </c>
    </row>
    <row r="349" spans="1:7" x14ac:dyDescent="0.2">
      <c r="A349" s="270" t="s">
        <v>11</v>
      </c>
      <c r="B349" s="271"/>
      <c r="C349" s="272"/>
      <c r="D349" s="103"/>
      <c r="F349" s="270" t="s">
        <v>11</v>
      </c>
      <c r="G349" s="272"/>
    </row>
    <row r="350" spans="1:7" x14ac:dyDescent="0.2">
      <c r="A350" s="116" t="s">
        <v>494</v>
      </c>
      <c r="B350" s="117" t="s">
        <v>495</v>
      </c>
      <c r="C350" s="116">
        <v>60</v>
      </c>
      <c r="D350" s="103"/>
      <c r="F350" s="117" t="s">
        <v>495</v>
      </c>
      <c r="G350" s="116">
        <v>60</v>
      </c>
    </row>
    <row r="351" spans="1:7" ht="49.5" x14ac:dyDescent="0.2">
      <c r="A351" s="120" t="s">
        <v>339</v>
      </c>
      <c r="B351" s="117" t="s">
        <v>380</v>
      </c>
      <c r="C351" s="116">
        <v>220</v>
      </c>
      <c r="D351" s="103" t="s">
        <v>863</v>
      </c>
      <c r="F351" s="118" t="s">
        <v>496</v>
      </c>
      <c r="G351" s="116">
        <v>220</v>
      </c>
    </row>
    <row r="352" spans="1:7" ht="49.5" x14ac:dyDescent="0.2">
      <c r="A352" s="120" t="s">
        <v>284</v>
      </c>
      <c r="B352" s="117" t="s">
        <v>497</v>
      </c>
      <c r="C352" s="116">
        <v>95</v>
      </c>
      <c r="D352" s="103" t="s">
        <v>864</v>
      </c>
      <c r="F352" s="118" t="s">
        <v>498</v>
      </c>
      <c r="G352" s="116">
        <v>110</v>
      </c>
    </row>
    <row r="353" spans="1:7" ht="82.5" x14ac:dyDescent="0.2">
      <c r="A353" s="116" t="s">
        <v>452</v>
      </c>
      <c r="B353" s="117" t="s">
        <v>453</v>
      </c>
      <c r="C353" s="116">
        <v>150</v>
      </c>
      <c r="D353" s="103" t="s">
        <v>865</v>
      </c>
      <c r="F353" s="118" t="s">
        <v>499</v>
      </c>
      <c r="G353" s="116">
        <v>150</v>
      </c>
    </row>
    <row r="354" spans="1:7" ht="33" x14ac:dyDescent="0.2">
      <c r="A354" s="124"/>
      <c r="B354" s="117" t="s">
        <v>346</v>
      </c>
      <c r="C354" s="116">
        <v>200</v>
      </c>
      <c r="D354" s="103" t="s">
        <v>347</v>
      </c>
      <c r="F354" s="118" t="s">
        <v>238</v>
      </c>
      <c r="G354" s="116">
        <v>200</v>
      </c>
    </row>
    <row r="355" spans="1:7" ht="33" x14ac:dyDescent="0.2">
      <c r="A355" s="120"/>
      <c r="B355" s="117" t="s">
        <v>64</v>
      </c>
      <c r="C355" s="116">
        <v>20</v>
      </c>
      <c r="D355" s="103" t="s">
        <v>839</v>
      </c>
      <c r="E355" s="130"/>
      <c r="F355" s="118" t="s">
        <v>64</v>
      </c>
      <c r="G355" s="116">
        <v>60</v>
      </c>
    </row>
    <row r="356" spans="1:7" ht="33" x14ac:dyDescent="0.2">
      <c r="A356" s="120"/>
      <c r="B356" s="117" t="s">
        <v>224</v>
      </c>
      <c r="C356" s="116">
        <v>50</v>
      </c>
      <c r="D356" s="103" t="s">
        <v>839</v>
      </c>
      <c r="F356" s="118"/>
      <c r="G356" s="116"/>
    </row>
    <row r="357" spans="1:7" ht="33" x14ac:dyDescent="0.2">
      <c r="A357" s="116" t="s">
        <v>280</v>
      </c>
      <c r="B357" s="117" t="s">
        <v>43</v>
      </c>
      <c r="C357" s="116">
        <v>100</v>
      </c>
      <c r="D357" s="103" t="s">
        <v>832</v>
      </c>
      <c r="F357" s="118"/>
      <c r="G357" s="116"/>
    </row>
    <row r="358" spans="1:7" x14ac:dyDescent="0.2">
      <c r="A358" s="273" t="s">
        <v>44</v>
      </c>
      <c r="B358" s="274"/>
      <c r="C358" s="116">
        <v>895</v>
      </c>
      <c r="D358" s="103"/>
      <c r="F358" s="121" t="s">
        <v>44</v>
      </c>
      <c r="G358" s="116">
        <f>SUM(G350:G357)</f>
        <v>800</v>
      </c>
    </row>
    <row r="359" spans="1:7" x14ac:dyDescent="0.2">
      <c r="A359" s="275" t="s">
        <v>264</v>
      </c>
      <c r="B359" s="276"/>
      <c r="C359" s="277"/>
      <c r="D359" s="103"/>
      <c r="F359" s="275" t="s">
        <v>264</v>
      </c>
      <c r="G359" s="277"/>
    </row>
    <row r="360" spans="1:7" x14ac:dyDescent="0.2">
      <c r="A360" s="120" t="s">
        <v>348</v>
      </c>
      <c r="B360" s="117" t="s">
        <v>349</v>
      </c>
      <c r="C360" s="116">
        <v>75</v>
      </c>
      <c r="D360" s="103" t="s">
        <v>831</v>
      </c>
      <c r="F360" s="118"/>
      <c r="G360" s="116"/>
    </row>
    <row r="361" spans="1:7" ht="49.5" x14ac:dyDescent="0.2">
      <c r="A361" s="116" t="s">
        <v>306</v>
      </c>
      <c r="B361" s="117" t="s">
        <v>307</v>
      </c>
      <c r="C361" s="116">
        <v>200</v>
      </c>
      <c r="D361" s="103" t="s">
        <v>830</v>
      </c>
      <c r="F361" s="118" t="s">
        <v>294</v>
      </c>
      <c r="G361" s="116">
        <v>200</v>
      </c>
    </row>
    <row r="362" spans="1:7" ht="33" x14ac:dyDescent="0.2">
      <c r="A362" s="120" t="s">
        <v>280</v>
      </c>
      <c r="B362" s="117" t="s">
        <v>119</v>
      </c>
      <c r="C362" s="116">
        <v>100</v>
      </c>
      <c r="D362" s="103" t="s">
        <v>835</v>
      </c>
      <c r="F362" s="118" t="s">
        <v>309</v>
      </c>
      <c r="G362" s="116">
        <v>150</v>
      </c>
    </row>
    <row r="363" spans="1:7" x14ac:dyDescent="0.2">
      <c r="A363" s="273" t="s">
        <v>325</v>
      </c>
      <c r="B363" s="274"/>
      <c r="C363" s="116">
        <v>375</v>
      </c>
      <c r="D363" s="103"/>
      <c r="F363" s="121" t="s">
        <v>325</v>
      </c>
      <c r="G363" s="116">
        <f>SUM(G361:G362)</f>
        <v>350</v>
      </c>
    </row>
    <row r="364" spans="1:7" x14ac:dyDescent="0.2">
      <c r="A364" s="273" t="s">
        <v>500</v>
      </c>
      <c r="B364" s="274"/>
      <c r="C364" s="124">
        <v>1815</v>
      </c>
      <c r="D364" s="103"/>
      <c r="F364" s="121" t="s">
        <v>500</v>
      </c>
      <c r="G364" s="124">
        <f>G343+G348+G358+G363</f>
        <v>1760</v>
      </c>
    </row>
    <row r="365" spans="1:7" x14ac:dyDescent="0.2">
      <c r="A365" s="278" t="s">
        <v>501</v>
      </c>
      <c r="B365" s="279"/>
      <c r="C365" s="280"/>
      <c r="D365" s="103"/>
      <c r="F365" s="278" t="s">
        <v>501</v>
      </c>
      <c r="G365" s="280"/>
    </row>
    <row r="366" spans="1:7" x14ac:dyDescent="0.2">
      <c r="A366" s="270" t="s">
        <v>0</v>
      </c>
      <c r="B366" s="271"/>
      <c r="C366" s="272"/>
      <c r="D366" s="103"/>
      <c r="F366" s="270" t="s">
        <v>0</v>
      </c>
      <c r="G366" s="272"/>
    </row>
    <row r="367" spans="1:7" x14ac:dyDescent="0.2">
      <c r="A367" s="116" t="s">
        <v>298</v>
      </c>
      <c r="B367" s="117" t="s">
        <v>48</v>
      </c>
      <c r="C367" s="116">
        <v>10</v>
      </c>
      <c r="D367" s="103" t="s">
        <v>827</v>
      </c>
      <c r="F367" s="118"/>
      <c r="G367" s="116"/>
    </row>
    <row r="368" spans="1:7" ht="49.5" x14ac:dyDescent="0.2">
      <c r="A368" s="116" t="s">
        <v>502</v>
      </c>
      <c r="B368" s="117" t="s">
        <v>397</v>
      </c>
      <c r="C368" s="116">
        <v>90</v>
      </c>
      <c r="D368" s="103" t="s">
        <v>866</v>
      </c>
      <c r="F368" s="118" t="s">
        <v>503</v>
      </c>
      <c r="G368" s="116">
        <v>250</v>
      </c>
    </row>
    <row r="369" spans="1:7" x14ac:dyDescent="0.2">
      <c r="A369" s="120" t="s">
        <v>289</v>
      </c>
      <c r="B369" s="117" t="s">
        <v>240</v>
      </c>
      <c r="C369" s="116">
        <v>150</v>
      </c>
      <c r="D369" s="103"/>
      <c r="F369" s="118"/>
      <c r="G369" s="116"/>
    </row>
    <row r="370" spans="1:7" ht="49.5" x14ac:dyDescent="0.2">
      <c r="A370" s="120" t="s">
        <v>356</v>
      </c>
      <c r="B370" s="117" t="s">
        <v>357</v>
      </c>
      <c r="C370" s="116">
        <v>200</v>
      </c>
      <c r="D370" s="103" t="s">
        <v>830</v>
      </c>
      <c r="F370" s="118" t="s">
        <v>236</v>
      </c>
      <c r="G370" s="116">
        <v>200</v>
      </c>
    </row>
    <row r="371" spans="1:7" x14ac:dyDescent="0.2">
      <c r="A371" s="120"/>
      <c r="B371" s="117" t="s">
        <v>64</v>
      </c>
      <c r="C371" s="116">
        <v>40</v>
      </c>
      <c r="D371" s="103" t="s">
        <v>831</v>
      </c>
      <c r="F371" s="118" t="s">
        <v>224</v>
      </c>
      <c r="G371" s="116">
        <v>60</v>
      </c>
    </row>
    <row r="372" spans="1:7" ht="33" x14ac:dyDescent="0.2">
      <c r="A372" s="116" t="s">
        <v>280</v>
      </c>
      <c r="B372" s="117" t="s">
        <v>43</v>
      </c>
      <c r="C372" s="116">
        <v>100</v>
      </c>
      <c r="D372" s="103" t="s">
        <v>832</v>
      </c>
      <c r="F372" s="118"/>
      <c r="G372" s="116"/>
    </row>
    <row r="373" spans="1:7" x14ac:dyDescent="0.2">
      <c r="A373" s="273" t="s">
        <v>220</v>
      </c>
      <c r="B373" s="274"/>
      <c r="C373" s="116">
        <v>590</v>
      </c>
      <c r="D373" s="103"/>
      <c r="F373" s="121" t="s">
        <v>220</v>
      </c>
      <c r="G373" s="116">
        <f>SUM(G367:G372)</f>
        <v>510</v>
      </c>
    </row>
    <row r="374" spans="1:7" x14ac:dyDescent="0.2">
      <c r="A374" s="122"/>
      <c r="B374" s="122"/>
      <c r="C374" s="116"/>
      <c r="D374" s="103"/>
      <c r="F374" s="270" t="s">
        <v>159</v>
      </c>
      <c r="G374" s="272"/>
    </row>
    <row r="375" spans="1:7" x14ac:dyDescent="0.2">
      <c r="A375" s="122"/>
      <c r="B375" s="122"/>
      <c r="C375" s="116"/>
      <c r="D375" s="103"/>
      <c r="F375" s="118" t="s">
        <v>309</v>
      </c>
      <c r="G375" s="116">
        <v>150</v>
      </c>
    </row>
    <row r="376" spans="1:7" ht="33" x14ac:dyDescent="0.2">
      <c r="A376" s="122"/>
      <c r="B376" s="122"/>
      <c r="C376" s="116"/>
      <c r="D376" s="103"/>
      <c r="F376" s="118" t="s">
        <v>310</v>
      </c>
      <c r="G376" s="116">
        <v>20</v>
      </c>
    </row>
    <row r="377" spans="1:7" x14ac:dyDescent="0.2">
      <c r="A377" s="122"/>
      <c r="B377" s="122"/>
      <c r="C377" s="116"/>
      <c r="D377" s="103"/>
      <c r="F377" s="118"/>
      <c r="G377" s="116"/>
    </row>
    <row r="378" spans="1:7" x14ac:dyDescent="0.2">
      <c r="A378" s="122"/>
      <c r="B378" s="122"/>
      <c r="C378" s="116"/>
      <c r="D378" s="103"/>
      <c r="F378" s="123" t="s">
        <v>160</v>
      </c>
      <c r="G378" s="116">
        <v>170</v>
      </c>
    </row>
    <row r="379" spans="1:7" x14ac:dyDescent="0.2">
      <c r="A379" s="270" t="s">
        <v>11</v>
      </c>
      <c r="B379" s="271"/>
      <c r="C379" s="272"/>
      <c r="D379" s="103"/>
      <c r="F379" s="270" t="s">
        <v>11</v>
      </c>
      <c r="G379" s="272"/>
    </row>
    <row r="380" spans="1:7" ht="33" x14ac:dyDescent="0.2">
      <c r="A380" s="116" t="s">
        <v>286</v>
      </c>
      <c r="B380" s="117" t="s">
        <v>237</v>
      </c>
      <c r="C380" s="116">
        <v>60</v>
      </c>
      <c r="D380" s="103"/>
      <c r="F380" s="117" t="s">
        <v>237</v>
      </c>
      <c r="G380" s="116">
        <v>60</v>
      </c>
    </row>
    <row r="381" spans="1:7" ht="49.5" x14ac:dyDescent="0.2">
      <c r="A381" s="116" t="s">
        <v>292</v>
      </c>
      <c r="B381" s="117" t="s">
        <v>446</v>
      </c>
      <c r="C381" s="116">
        <v>200</v>
      </c>
      <c r="D381" s="103" t="s">
        <v>867</v>
      </c>
      <c r="F381" s="118" t="s">
        <v>448</v>
      </c>
      <c r="G381" s="116">
        <v>210</v>
      </c>
    </row>
    <row r="382" spans="1:7" ht="33" x14ac:dyDescent="0.2">
      <c r="A382" s="116" t="s">
        <v>362</v>
      </c>
      <c r="B382" s="117" t="s">
        <v>504</v>
      </c>
      <c r="C382" s="116">
        <v>245</v>
      </c>
      <c r="D382" s="103" t="s">
        <v>868</v>
      </c>
      <c r="F382" s="118" t="s">
        <v>505</v>
      </c>
      <c r="G382" s="116">
        <v>90</v>
      </c>
    </row>
    <row r="383" spans="1:7" ht="49.5" x14ac:dyDescent="0.2">
      <c r="A383" s="116" t="s">
        <v>366</v>
      </c>
      <c r="B383" s="117" t="s">
        <v>367</v>
      </c>
      <c r="C383" s="116">
        <v>200</v>
      </c>
      <c r="D383" s="103" t="s">
        <v>830</v>
      </c>
      <c r="F383" s="118" t="s">
        <v>345</v>
      </c>
      <c r="G383" s="116">
        <v>150</v>
      </c>
    </row>
    <row r="384" spans="1:7" ht="33" x14ac:dyDescent="0.2">
      <c r="A384" s="120"/>
      <c r="B384" s="117" t="s">
        <v>64</v>
      </c>
      <c r="C384" s="116">
        <v>20</v>
      </c>
      <c r="D384" s="103" t="s">
        <v>839</v>
      </c>
      <c r="F384" s="118" t="s">
        <v>368</v>
      </c>
      <c r="G384" s="116">
        <v>200</v>
      </c>
    </row>
    <row r="385" spans="1:7" ht="33" x14ac:dyDescent="0.2">
      <c r="A385" s="120"/>
      <c r="B385" s="117" t="s">
        <v>224</v>
      </c>
      <c r="C385" s="116">
        <v>50</v>
      </c>
      <c r="D385" s="103" t="s">
        <v>839</v>
      </c>
      <c r="F385" s="118" t="s">
        <v>70</v>
      </c>
      <c r="G385" s="116">
        <v>50</v>
      </c>
    </row>
    <row r="386" spans="1:7" ht="33" x14ac:dyDescent="0.2">
      <c r="A386" s="116" t="s">
        <v>280</v>
      </c>
      <c r="B386" s="117" t="s">
        <v>42</v>
      </c>
      <c r="C386" s="116">
        <v>100</v>
      </c>
      <c r="D386" s="103" t="s">
        <v>835</v>
      </c>
      <c r="F386" s="118"/>
      <c r="G386" s="116"/>
    </row>
    <row r="387" spans="1:7" x14ac:dyDescent="0.2">
      <c r="A387" s="273" t="s">
        <v>44</v>
      </c>
      <c r="B387" s="274"/>
      <c r="C387" s="116">
        <v>885</v>
      </c>
      <c r="D387" s="103"/>
      <c r="F387" s="121" t="s">
        <v>44</v>
      </c>
      <c r="G387" s="116">
        <f>SUM(G380:G386)</f>
        <v>760</v>
      </c>
    </row>
    <row r="388" spans="1:7" x14ac:dyDescent="0.2">
      <c r="A388" s="275" t="s">
        <v>264</v>
      </c>
      <c r="B388" s="276"/>
      <c r="C388" s="277"/>
      <c r="D388" s="103"/>
      <c r="F388" s="275" t="s">
        <v>264</v>
      </c>
      <c r="G388" s="277"/>
    </row>
    <row r="389" spans="1:7" ht="33" x14ac:dyDescent="0.2">
      <c r="A389" s="120" t="s">
        <v>369</v>
      </c>
      <c r="B389" s="117" t="s">
        <v>370</v>
      </c>
      <c r="C389" s="116">
        <v>75</v>
      </c>
      <c r="D389" s="103" t="s">
        <v>843</v>
      </c>
      <c r="F389" s="118"/>
      <c r="G389" s="116"/>
    </row>
    <row r="390" spans="1:7" ht="33" x14ac:dyDescent="0.2">
      <c r="A390" s="120"/>
      <c r="B390" s="117" t="s">
        <v>228</v>
      </c>
      <c r="C390" s="116">
        <v>200</v>
      </c>
      <c r="D390" s="103" t="s">
        <v>836</v>
      </c>
      <c r="F390" s="118" t="s">
        <v>294</v>
      </c>
      <c r="G390" s="116">
        <v>200</v>
      </c>
    </row>
    <row r="391" spans="1:7" ht="33" x14ac:dyDescent="0.2">
      <c r="A391" s="120" t="s">
        <v>280</v>
      </c>
      <c r="B391" s="117" t="s">
        <v>117</v>
      </c>
      <c r="C391" s="116">
        <v>100</v>
      </c>
      <c r="D391" s="103" t="s">
        <v>835</v>
      </c>
      <c r="F391" s="118" t="s">
        <v>309</v>
      </c>
      <c r="G391" s="116">
        <v>150</v>
      </c>
    </row>
    <row r="392" spans="1:7" x14ac:dyDescent="0.2">
      <c r="A392" s="273" t="s">
        <v>325</v>
      </c>
      <c r="B392" s="274"/>
      <c r="C392" s="116">
        <v>375</v>
      </c>
      <c r="D392" s="103"/>
      <c r="F392" s="121" t="s">
        <v>325</v>
      </c>
      <c r="G392" s="116">
        <f>SUM(G390:G391)</f>
        <v>350</v>
      </c>
    </row>
    <row r="393" spans="1:7" x14ac:dyDescent="0.2">
      <c r="A393" s="273" t="s">
        <v>506</v>
      </c>
      <c r="B393" s="274"/>
      <c r="C393" s="124">
        <v>1850</v>
      </c>
      <c r="D393" s="103"/>
      <c r="F393" s="121" t="s">
        <v>506</v>
      </c>
      <c r="G393" s="124">
        <f>G373+G378+G387+G392</f>
        <v>1790</v>
      </c>
    </row>
    <row r="394" spans="1:7" x14ac:dyDescent="0.2">
      <c r="A394" s="278" t="s">
        <v>507</v>
      </c>
      <c r="B394" s="279"/>
      <c r="C394" s="280"/>
      <c r="D394" s="103"/>
      <c r="F394" s="278" t="s">
        <v>507</v>
      </c>
      <c r="G394" s="280"/>
    </row>
    <row r="395" spans="1:7" x14ac:dyDescent="0.2">
      <c r="A395" s="270" t="s">
        <v>0</v>
      </c>
      <c r="B395" s="271"/>
      <c r="C395" s="272"/>
      <c r="D395" s="103"/>
      <c r="F395" s="270" t="s">
        <v>0</v>
      </c>
      <c r="G395" s="272"/>
    </row>
    <row r="396" spans="1:7" x14ac:dyDescent="0.2">
      <c r="A396" s="116" t="s">
        <v>298</v>
      </c>
      <c r="B396" s="117" t="s">
        <v>48</v>
      </c>
      <c r="C396" s="116">
        <v>10</v>
      </c>
      <c r="D396" s="103" t="s">
        <v>827</v>
      </c>
      <c r="F396" s="118"/>
      <c r="G396" s="116"/>
    </row>
    <row r="397" spans="1:7" x14ac:dyDescent="0.2">
      <c r="A397" s="116" t="s">
        <v>299</v>
      </c>
      <c r="B397" s="117" t="s">
        <v>300</v>
      </c>
      <c r="C397" s="116">
        <v>15</v>
      </c>
      <c r="D397" s="103"/>
      <c r="F397" s="117" t="s">
        <v>300</v>
      </c>
      <c r="G397" s="116">
        <v>15</v>
      </c>
    </row>
    <row r="398" spans="1:7" ht="33" x14ac:dyDescent="0.2">
      <c r="A398" s="120" t="s">
        <v>374</v>
      </c>
      <c r="B398" s="117" t="s">
        <v>375</v>
      </c>
      <c r="C398" s="116">
        <v>50</v>
      </c>
      <c r="D398" s="103" t="s">
        <v>869</v>
      </c>
      <c r="F398" s="118" t="s">
        <v>210</v>
      </c>
      <c r="G398" s="116">
        <v>50</v>
      </c>
    </row>
    <row r="399" spans="1:7" ht="33" x14ac:dyDescent="0.2">
      <c r="A399" s="116" t="s">
        <v>376</v>
      </c>
      <c r="B399" s="117" t="s">
        <v>377</v>
      </c>
      <c r="C399" s="116">
        <v>200</v>
      </c>
      <c r="D399" s="103" t="s">
        <v>831</v>
      </c>
      <c r="F399" s="118" t="s">
        <v>508</v>
      </c>
      <c r="G399" s="116">
        <v>210</v>
      </c>
    </row>
    <row r="400" spans="1:7" ht="49.5" x14ac:dyDescent="0.2">
      <c r="A400" s="116" t="s">
        <v>306</v>
      </c>
      <c r="B400" s="117" t="s">
        <v>307</v>
      </c>
      <c r="C400" s="116">
        <v>200</v>
      </c>
      <c r="D400" s="103" t="s">
        <v>830</v>
      </c>
      <c r="F400" s="118" t="s">
        <v>226</v>
      </c>
      <c r="G400" s="116">
        <v>200</v>
      </c>
    </row>
    <row r="401" spans="1:7" x14ac:dyDescent="0.2">
      <c r="A401" s="120"/>
      <c r="B401" s="117" t="s">
        <v>64</v>
      </c>
      <c r="C401" s="116">
        <v>40</v>
      </c>
      <c r="D401" s="103" t="s">
        <v>831</v>
      </c>
      <c r="F401" s="118" t="s">
        <v>224</v>
      </c>
      <c r="G401" s="116">
        <v>40</v>
      </c>
    </row>
    <row r="402" spans="1:7" ht="33" x14ac:dyDescent="0.2">
      <c r="A402" s="120" t="s">
        <v>280</v>
      </c>
      <c r="B402" s="117" t="s">
        <v>42</v>
      </c>
      <c r="C402" s="116">
        <v>100</v>
      </c>
      <c r="D402" s="103" t="s">
        <v>835</v>
      </c>
      <c r="F402" s="118"/>
      <c r="G402" s="116"/>
    </row>
    <row r="403" spans="1:7" x14ac:dyDescent="0.2">
      <c r="A403" s="273" t="s">
        <v>220</v>
      </c>
      <c r="B403" s="274"/>
      <c r="C403" s="116">
        <v>615</v>
      </c>
      <c r="D403" s="103"/>
      <c r="F403" s="121" t="s">
        <v>220</v>
      </c>
      <c r="G403" s="116">
        <f>SUM(G397:G402)</f>
        <v>515</v>
      </c>
    </row>
    <row r="404" spans="1:7" x14ac:dyDescent="0.2">
      <c r="A404" s="122"/>
      <c r="B404" s="122"/>
      <c r="C404" s="116"/>
      <c r="D404" s="103"/>
      <c r="F404" s="270" t="s">
        <v>159</v>
      </c>
      <c r="G404" s="272"/>
    </row>
    <row r="405" spans="1:7" x14ac:dyDescent="0.2">
      <c r="A405" s="122"/>
      <c r="B405" s="122"/>
      <c r="C405" s="116"/>
      <c r="D405" s="103"/>
      <c r="F405" s="118" t="s">
        <v>309</v>
      </c>
      <c r="G405" s="116">
        <v>150</v>
      </c>
    </row>
    <row r="406" spans="1:7" ht="33" x14ac:dyDescent="0.2">
      <c r="A406" s="122"/>
      <c r="B406" s="122"/>
      <c r="C406" s="116"/>
      <c r="D406" s="103"/>
      <c r="F406" s="118" t="s">
        <v>310</v>
      </c>
      <c r="G406" s="116">
        <v>20</v>
      </c>
    </row>
    <row r="407" spans="1:7" x14ac:dyDescent="0.2">
      <c r="A407" s="122"/>
      <c r="B407" s="122"/>
      <c r="C407" s="116"/>
      <c r="D407" s="103"/>
      <c r="F407" s="118"/>
      <c r="G407" s="116"/>
    </row>
    <row r="408" spans="1:7" x14ac:dyDescent="0.2">
      <c r="A408" s="122"/>
      <c r="B408" s="122"/>
      <c r="C408" s="116"/>
      <c r="D408" s="103"/>
      <c r="F408" s="123" t="s">
        <v>160</v>
      </c>
      <c r="G408" s="116">
        <v>170</v>
      </c>
    </row>
    <row r="409" spans="1:7" x14ac:dyDescent="0.2">
      <c r="A409" s="270" t="s">
        <v>11</v>
      </c>
      <c r="B409" s="271"/>
      <c r="C409" s="272"/>
      <c r="D409" s="103"/>
      <c r="F409" s="270" t="s">
        <v>11</v>
      </c>
      <c r="G409" s="272"/>
    </row>
    <row r="410" spans="1:7" ht="49.5" x14ac:dyDescent="0.2">
      <c r="A410" s="116" t="s">
        <v>509</v>
      </c>
      <c r="B410" s="117" t="s">
        <v>510</v>
      </c>
      <c r="C410" s="116">
        <v>60</v>
      </c>
      <c r="D410" s="103" t="s">
        <v>870</v>
      </c>
      <c r="F410" s="118" t="s">
        <v>247</v>
      </c>
      <c r="G410" s="116">
        <v>60</v>
      </c>
    </row>
    <row r="411" spans="1:7" ht="49.5" x14ac:dyDescent="0.2">
      <c r="A411" s="116" t="s">
        <v>416</v>
      </c>
      <c r="B411" s="117" t="s">
        <v>511</v>
      </c>
      <c r="C411" s="116">
        <v>225</v>
      </c>
      <c r="D411" s="103" t="s">
        <v>872</v>
      </c>
      <c r="F411" s="117" t="s">
        <v>871</v>
      </c>
      <c r="G411" s="116">
        <v>225</v>
      </c>
    </row>
    <row r="412" spans="1:7" ht="49.5" x14ac:dyDescent="0.2">
      <c r="A412" s="116" t="s">
        <v>512</v>
      </c>
      <c r="B412" s="117" t="s">
        <v>513</v>
      </c>
      <c r="C412" s="116">
        <v>240</v>
      </c>
      <c r="D412" s="103" t="s">
        <v>863</v>
      </c>
      <c r="F412" s="118" t="s">
        <v>514</v>
      </c>
      <c r="G412" s="116">
        <v>90</v>
      </c>
    </row>
    <row r="413" spans="1:7" ht="49.5" x14ac:dyDescent="0.2">
      <c r="A413" s="116" t="s">
        <v>388</v>
      </c>
      <c r="B413" s="117" t="s">
        <v>389</v>
      </c>
      <c r="C413" s="116">
        <v>200</v>
      </c>
      <c r="D413" s="103" t="s">
        <v>830</v>
      </c>
      <c r="F413" s="118" t="s">
        <v>515</v>
      </c>
      <c r="G413" s="116">
        <v>150</v>
      </c>
    </row>
    <row r="414" spans="1:7" ht="33" x14ac:dyDescent="0.2">
      <c r="A414" s="120"/>
      <c r="B414" s="117" t="s">
        <v>64</v>
      </c>
      <c r="C414" s="116">
        <v>20</v>
      </c>
      <c r="D414" s="103" t="s">
        <v>839</v>
      </c>
      <c r="F414" s="118"/>
      <c r="G414" s="116"/>
    </row>
    <row r="415" spans="1:7" ht="33" x14ac:dyDescent="0.2">
      <c r="A415" s="120"/>
      <c r="B415" s="117" t="s">
        <v>224</v>
      </c>
      <c r="C415" s="116">
        <v>50</v>
      </c>
      <c r="D415" s="103" t="s">
        <v>839</v>
      </c>
      <c r="F415" s="118" t="s">
        <v>241</v>
      </c>
      <c r="G415" s="116">
        <v>200</v>
      </c>
    </row>
    <row r="416" spans="1:7" ht="33" x14ac:dyDescent="0.2">
      <c r="A416" s="116" t="s">
        <v>280</v>
      </c>
      <c r="B416" s="117" t="s">
        <v>43</v>
      </c>
      <c r="C416" s="116">
        <v>100</v>
      </c>
      <c r="D416" s="103" t="s">
        <v>832</v>
      </c>
      <c r="F416" s="118" t="s">
        <v>70</v>
      </c>
      <c r="G416" s="116">
        <v>60</v>
      </c>
    </row>
    <row r="417" spans="1:7" x14ac:dyDescent="0.2">
      <c r="A417" s="273" t="s">
        <v>44</v>
      </c>
      <c r="B417" s="274"/>
      <c r="C417" s="116">
        <v>895</v>
      </c>
      <c r="D417" s="103"/>
      <c r="F417" s="121" t="s">
        <v>44</v>
      </c>
      <c r="G417" s="116">
        <f>SUM(G410:G416)</f>
        <v>785</v>
      </c>
    </row>
    <row r="418" spans="1:7" x14ac:dyDescent="0.2">
      <c r="A418" s="275" t="s">
        <v>264</v>
      </c>
      <c r="B418" s="276"/>
      <c r="C418" s="277"/>
      <c r="D418" s="103"/>
      <c r="F418" s="275" t="s">
        <v>264</v>
      </c>
      <c r="G418" s="277"/>
    </row>
    <row r="419" spans="1:7" x14ac:dyDescent="0.2">
      <c r="A419" s="120"/>
      <c r="B419" s="117" t="s">
        <v>516</v>
      </c>
      <c r="C419" s="116">
        <v>75</v>
      </c>
      <c r="D419" s="103" t="s">
        <v>831</v>
      </c>
      <c r="F419" s="118"/>
      <c r="G419" s="116"/>
    </row>
    <row r="420" spans="1:7" ht="33" x14ac:dyDescent="0.2">
      <c r="A420" s="124"/>
      <c r="B420" s="117" t="s">
        <v>346</v>
      </c>
      <c r="C420" s="116">
        <v>200</v>
      </c>
      <c r="D420" s="103" t="s">
        <v>347</v>
      </c>
      <c r="F420" s="118" t="s">
        <v>294</v>
      </c>
      <c r="G420" s="116">
        <v>200</v>
      </c>
    </row>
    <row r="421" spans="1:7" ht="33" x14ac:dyDescent="0.2">
      <c r="A421" s="116" t="s">
        <v>280</v>
      </c>
      <c r="B421" s="117" t="s">
        <v>42</v>
      </c>
      <c r="C421" s="116">
        <v>100</v>
      </c>
      <c r="D421" s="103" t="s">
        <v>835</v>
      </c>
      <c r="F421" s="118" t="s">
        <v>309</v>
      </c>
      <c r="G421" s="116">
        <v>150</v>
      </c>
    </row>
    <row r="422" spans="1:7" x14ac:dyDescent="0.2">
      <c r="A422" s="273" t="s">
        <v>325</v>
      </c>
      <c r="B422" s="274"/>
      <c r="C422" s="116">
        <v>375</v>
      </c>
      <c r="D422" s="103"/>
      <c r="F422" s="121" t="s">
        <v>325</v>
      </c>
      <c r="G422" s="116">
        <f>SUM(G420:G421)</f>
        <v>350</v>
      </c>
    </row>
    <row r="423" spans="1:7" x14ac:dyDescent="0.2">
      <c r="A423" s="273" t="s">
        <v>517</v>
      </c>
      <c r="B423" s="274"/>
      <c r="C423" s="124" t="s">
        <v>518</v>
      </c>
      <c r="D423" s="103"/>
      <c r="F423" s="121" t="s">
        <v>517</v>
      </c>
      <c r="G423" s="124">
        <f>G403+G408+G417+G422</f>
        <v>1820</v>
      </c>
    </row>
    <row r="424" spans="1:7" x14ac:dyDescent="0.2">
      <c r="A424" s="278" t="s">
        <v>519</v>
      </c>
      <c r="B424" s="279"/>
      <c r="C424" s="280"/>
      <c r="D424" s="103"/>
      <c r="F424" s="278" t="s">
        <v>519</v>
      </c>
      <c r="G424" s="280"/>
    </row>
    <row r="425" spans="1:7" x14ac:dyDescent="0.2">
      <c r="A425" s="270" t="s">
        <v>0</v>
      </c>
      <c r="B425" s="271"/>
      <c r="C425" s="272"/>
      <c r="D425" s="103"/>
      <c r="F425" s="270" t="s">
        <v>0</v>
      </c>
      <c r="G425" s="272"/>
    </row>
    <row r="426" spans="1:7" x14ac:dyDescent="0.2">
      <c r="A426" s="116" t="s">
        <v>298</v>
      </c>
      <c r="B426" s="117" t="s">
        <v>48</v>
      </c>
      <c r="C426" s="116">
        <v>10</v>
      </c>
      <c r="D426" s="103" t="s">
        <v>827</v>
      </c>
      <c r="F426" s="118"/>
      <c r="G426" s="116"/>
    </row>
    <row r="427" spans="1:7" x14ac:dyDescent="0.2">
      <c r="A427" s="129" t="s">
        <v>520</v>
      </c>
      <c r="B427" s="117" t="s">
        <v>521</v>
      </c>
      <c r="C427" s="116">
        <v>90</v>
      </c>
      <c r="D427" s="103"/>
      <c r="F427" s="118" t="s">
        <v>521</v>
      </c>
      <c r="G427" s="116">
        <v>110</v>
      </c>
    </row>
    <row r="428" spans="1:7" ht="33" x14ac:dyDescent="0.2">
      <c r="A428" s="116" t="s">
        <v>385</v>
      </c>
      <c r="B428" s="117" t="s">
        <v>386</v>
      </c>
      <c r="C428" s="116">
        <v>150</v>
      </c>
      <c r="D428" s="103" t="s">
        <v>347</v>
      </c>
      <c r="F428" s="118" t="s">
        <v>522</v>
      </c>
      <c r="G428" s="116">
        <v>150</v>
      </c>
    </row>
    <row r="429" spans="1:7" ht="49.5" x14ac:dyDescent="0.2">
      <c r="A429" s="116" t="s">
        <v>399</v>
      </c>
      <c r="B429" s="117" t="s">
        <v>400</v>
      </c>
      <c r="C429" s="116">
        <v>200</v>
      </c>
      <c r="D429" s="103" t="s">
        <v>830</v>
      </c>
      <c r="F429" s="118" t="s">
        <v>242</v>
      </c>
      <c r="G429" s="116">
        <v>200</v>
      </c>
    </row>
    <row r="430" spans="1:7" x14ac:dyDescent="0.2">
      <c r="A430" s="120"/>
      <c r="B430" s="117" t="s">
        <v>64</v>
      </c>
      <c r="C430" s="116">
        <v>40</v>
      </c>
      <c r="D430" s="103" t="s">
        <v>831</v>
      </c>
      <c r="F430" s="118" t="s">
        <v>224</v>
      </c>
      <c r="G430" s="116">
        <v>40</v>
      </c>
    </row>
    <row r="431" spans="1:7" ht="33" x14ac:dyDescent="0.2">
      <c r="A431" s="116" t="s">
        <v>280</v>
      </c>
      <c r="B431" s="117" t="s">
        <v>43</v>
      </c>
      <c r="C431" s="116">
        <v>100</v>
      </c>
      <c r="D431" s="103" t="s">
        <v>832</v>
      </c>
      <c r="F431" s="118"/>
      <c r="G431" s="116"/>
    </row>
    <row r="432" spans="1:7" x14ac:dyDescent="0.2">
      <c r="A432" s="273" t="s">
        <v>220</v>
      </c>
      <c r="B432" s="274"/>
      <c r="C432" s="116">
        <v>590</v>
      </c>
      <c r="D432" s="103"/>
      <c r="F432" s="121" t="s">
        <v>220</v>
      </c>
      <c r="G432" s="116">
        <f>SUM(G427:G431)</f>
        <v>500</v>
      </c>
    </row>
    <row r="433" spans="1:7" x14ac:dyDescent="0.2">
      <c r="A433" s="122"/>
      <c r="B433" s="122"/>
      <c r="C433" s="116"/>
      <c r="D433" s="103"/>
      <c r="F433" s="270" t="s">
        <v>159</v>
      </c>
      <c r="G433" s="272"/>
    </row>
    <row r="434" spans="1:7" x14ac:dyDescent="0.2">
      <c r="A434" s="122"/>
      <c r="B434" s="122"/>
      <c r="C434" s="116"/>
      <c r="D434" s="103"/>
      <c r="F434" s="118" t="s">
        <v>309</v>
      </c>
      <c r="G434" s="116">
        <v>150</v>
      </c>
    </row>
    <row r="435" spans="1:7" ht="33" x14ac:dyDescent="0.2">
      <c r="A435" s="122"/>
      <c r="B435" s="122"/>
      <c r="C435" s="116"/>
      <c r="D435" s="103"/>
      <c r="F435" s="118" t="s">
        <v>310</v>
      </c>
      <c r="G435" s="116">
        <v>20</v>
      </c>
    </row>
    <row r="436" spans="1:7" x14ac:dyDescent="0.2">
      <c r="A436" s="122"/>
      <c r="B436" s="122"/>
      <c r="C436" s="116"/>
      <c r="D436" s="103"/>
      <c r="F436" s="118"/>
      <c r="G436" s="116"/>
    </row>
    <row r="437" spans="1:7" x14ac:dyDescent="0.2">
      <c r="A437" s="122"/>
      <c r="B437" s="122"/>
      <c r="C437" s="116"/>
      <c r="D437" s="103"/>
      <c r="F437" s="123" t="s">
        <v>160</v>
      </c>
      <c r="G437" s="116">
        <v>170</v>
      </c>
    </row>
    <row r="438" spans="1:7" x14ac:dyDescent="0.2">
      <c r="A438" s="270" t="s">
        <v>11</v>
      </c>
      <c r="B438" s="271"/>
      <c r="C438" s="272"/>
      <c r="D438" s="103"/>
      <c r="F438" s="270" t="s">
        <v>11</v>
      </c>
      <c r="G438" s="272"/>
    </row>
    <row r="439" spans="1:7" x14ac:dyDescent="0.2">
      <c r="A439" s="116" t="s">
        <v>281</v>
      </c>
      <c r="B439" s="117" t="s">
        <v>229</v>
      </c>
      <c r="C439" s="116">
        <v>60</v>
      </c>
      <c r="D439" s="103"/>
      <c r="F439" s="117" t="s">
        <v>229</v>
      </c>
      <c r="G439" s="116">
        <v>60</v>
      </c>
    </row>
    <row r="440" spans="1:7" ht="49.5" x14ac:dyDescent="0.2">
      <c r="A440" s="116" t="s">
        <v>339</v>
      </c>
      <c r="B440" s="117" t="s">
        <v>523</v>
      </c>
      <c r="C440" s="116">
        <v>210</v>
      </c>
      <c r="D440" s="103"/>
      <c r="F440" s="117" t="s">
        <v>523</v>
      </c>
      <c r="G440" s="116">
        <v>210</v>
      </c>
    </row>
    <row r="441" spans="1:7" ht="82.5" x14ac:dyDescent="0.2">
      <c r="A441" s="120" t="s">
        <v>317</v>
      </c>
      <c r="B441" s="117" t="s">
        <v>524</v>
      </c>
      <c r="C441" s="116">
        <v>90</v>
      </c>
      <c r="D441" s="103" t="s">
        <v>873</v>
      </c>
      <c r="F441" s="118" t="s">
        <v>525</v>
      </c>
      <c r="G441" s="116">
        <v>120</v>
      </c>
    </row>
    <row r="442" spans="1:7" x14ac:dyDescent="0.2">
      <c r="A442" s="116" t="s">
        <v>291</v>
      </c>
      <c r="B442" s="117" t="s">
        <v>319</v>
      </c>
      <c r="C442" s="116">
        <v>150</v>
      </c>
      <c r="D442" s="103"/>
      <c r="F442" s="118" t="s">
        <v>319</v>
      </c>
      <c r="G442" s="116">
        <v>150</v>
      </c>
    </row>
    <row r="443" spans="1:7" ht="49.5" x14ac:dyDescent="0.2">
      <c r="A443" s="116" t="s">
        <v>366</v>
      </c>
      <c r="B443" s="117" t="s">
        <v>403</v>
      </c>
      <c r="C443" s="116">
        <v>200</v>
      </c>
      <c r="D443" s="103" t="s">
        <v>830</v>
      </c>
      <c r="F443" s="118" t="s">
        <v>245</v>
      </c>
      <c r="G443" s="116">
        <v>200</v>
      </c>
    </row>
    <row r="444" spans="1:7" ht="33" x14ac:dyDescent="0.2">
      <c r="A444" s="120"/>
      <c r="B444" s="117" t="s">
        <v>64</v>
      </c>
      <c r="C444" s="116">
        <v>20</v>
      </c>
      <c r="D444" s="103" t="s">
        <v>874</v>
      </c>
      <c r="F444" s="118" t="s">
        <v>70</v>
      </c>
      <c r="G444" s="116">
        <v>50</v>
      </c>
    </row>
    <row r="445" spans="1:7" ht="33" x14ac:dyDescent="0.2">
      <c r="A445" s="120"/>
      <c r="B445" s="117" t="s">
        <v>224</v>
      </c>
      <c r="C445" s="116">
        <v>50</v>
      </c>
      <c r="D445" s="103" t="s">
        <v>874</v>
      </c>
      <c r="F445" s="118"/>
      <c r="G445" s="116"/>
    </row>
    <row r="446" spans="1:7" ht="33" x14ac:dyDescent="0.2">
      <c r="A446" s="116" t="s">
        <v>280</v>
      </c>
      <c r="B446" s="117" t="s">
        <v>42</v>
      </c>
      <c r="C446" s="116">
        <v>100</v>
      </c>
      <c r="D446" s="103" t="s">
        <v>835</v>
      </c>
      <c r="F446" s="118"/>
      <c r="G446" s="116"/>
    </row>
    <row r="447" spans="1:7" x14ac:dyDescent="0.2">
      <c r="A447" s="273" t="s">
        <v>44</v>
      </c>
      <c r="B447" s="274"/>
      <c r="C447" s="116">
        <v>880</v>
      </c>
      <c r="D447" s="103"/>
      <c r="F447" s="121" t="s">
        <v>44</v>
      </c>
      <c r="G447" s="116">
        <f>SUM(G439:G446)</f>
        <v>790</v>
      </c>
    </row>
    <row r="448" spans="1:7" x14ac:dyDescent="0.2">
      <c r="A448" s="275" t="s">
        <v>264</v>
      </c>
      <c r="B448" s="276"/>
      <c r="C448" s="277"/>
      <c r="D448" s="103"/>
      <c r="F448" s="275" t="s">
        <v>264</v>
      </c>
      <c r="G448" s="277"/>
    </row>
    <row r="449" spans="1:7" x14ac:dyDescent="0.2">
      <c r="A449" s="116" t="s">
        <v>404</v>
      </c>
      <c r="B449" s="117" t="s">
        <v>405</v>
      </c>
      <c r="C449" s="116">
        <v>75</v>
      </c>
      <c r="D449" s="103" t="s">
        <v>831</v>
      </c>
      <c r="F449" s="118"/>
      <c r="G449" s="116"/>
    </row>
    <row r="450" spans="1:7" ht="33" x14ac:dyDescent="0.2">
      <c r="A450" s="124"/>
      <c r="B450" s="117" t="s">
        <v>406</v>
      </c>
      <c r="C450" s="116">
        <v>200</v>
      </c>
      <c r="D450" s="103" t="s">
        <v>836</v>
      </c>
      <c r="F450" s="118" t="s">
        <v>294</v>
      </c>
      <c r="G450" s="116">
        <v>200</v>
      </c>
    </row>
    <row r="451" spans="1:7" ht="33" x14ac:dyDescent="0.2">
      <c r="A451" s="116" t="s">
        <v>280</v>
      </c>
      <c r="B451" s="117" t="s">
        <v>392</v>
      </c>
      <c r="C451" s="116">
        <v>100</v>
      </c>
      <c r="D451" s="103" t="s">
        <v>835</v>
      </c>
      <c r="F451" s="118" t="s">
        <v>309</v>
      </c>
      <c r="G451" s="116">
        <v>150</v>
      </c>
    </row>
    <row r="452" spans="1:7" x14ac:dyDescent="0.2">
      <c r="A452" s="273" t="s">
        <v>325</v>
      </c>
      <c r="B452" s="274"/>
      <c r="C452" s="116">
        <v>375</v>
      </c>
      <c r="D452" s="103"/>
      <c r="F452" s="121" t="s">
        <v>325</v>
      </c>
      <c r="G452" s="116">
        <f>SUM(G450:G451)</f>
        <v>350</v>
      </c>
    </row>
    <row r="453" spans="1:7" x14ac:dyDescent="0.2">
      <c r="A453" s="273" t="s">
        <v>526</v>
      </c>
      <c r="B453" s="274"/>
      <c r="C453" s="124">
        <v>1845</v>
      </c>
      <c r="D453" s="103"/>
      <c r="F453" s="121" t="s">
        <v>526</v>
      </c>
      <c r="G453" s="124">
        <f>G432+G437+G452+G447</f>
        <v>1810</v>
      </c>
    </row>
    <row r="454" spans="1:7" x14ac:dyDescent="0.2">
      <c r="A454" s="278" t="s">
        <v>527</v>
      </c>
      <c r="B454" s="279"/>
      <c r="C454" s="280"/>
      <c r="D454" s="103"/>
      <c r="F454" s="278" t="s">
        <v>527</v>
      </c>
      <c r="G454" s="280"/>
    </row>
    <row r="455" spans="1:7" x14ac:dyDescent="0.2">
      <c r="A455" s="270" t="s">
        <v>0</v>
      </c>
      <c r="B455" s="271"/>
      <c r="C455" s="272"/>
      <c r="D455" s="103"/>
      <c r="F455" s="270" t="s">
        <v>0</v>
      </c>
      <c r="G455" s="272"/>
    </row>
    <row r="456" spans="1:7" x14ac:dyDescent="0.2">
      <c r="A456" s="116" t="s">
        <v>298</v>
      </c>
      <c r="B456" s="117" t="s">
        <v>48</v>
      </c>
      <c r="C456" s="116">
        <v>10</v>
      </c>
      <c r="D456" s="103" t="s">
        <v>827</v>
      </c>
      <c r="F456" s="118"/>
      <c r="G456" s="116"/>
    </row>
    <row r="457" spans="1:7" x14ac:dyDescent="0.2">
      <c r="A457" s="116" t="s">
        <v>299</v>
      </c>
      <c r="B457" s="117" t="s">
        <v>300</v>
      </c>
      <c r="C457" s="116">
        <v>15</v>
      </c>
      <c r="D457" s="103"/>
      <c r="F457" s="117" t="s">
        <v>300</v>
      </c>
      <c r="G457" s="116">
        <v>15</v>
      </c>
    </row>
    <row r="458" spans="1:7" ht="33" x14ac:dyDescent="0.2">
      <c r="A458" s="116" t="s">
        <v>301</v>
      </c>
      <c r="B458" s="117" t="s">
        <v>302</v>
      </c>
      <c r="C458" s="116">
        <v>40</v>
      </c>
      <c r="D458" s="103" t="s">
        <v>875</v>
      </c>
      <c r="F458" s="118" t="s">
        <v>210</v>
      </c>
      <c r="G458" s="116">
        <v>50</v>
      </c>
    </row>
    <row r="459" spans="1:7" ht="49.5" x14ac:dyDescent="0.2">
      <c r="A459" s="116" t="s">
        <v>457</v>
      </c>
      <c r="B459" s="117" t="s">
        <v>458</v>
      </c>
      <c r="C459" s="116">
        <v>210</v>
      </c>
      <c r="D459" s="103" t="s">
        <v>876</v>
      </c>
      <c r="F459" s="118" t="s">
        <v>528</v>
      </c>
      <c r="G459" s="116">
        <v>210</v>
      </c>
    </row>
    <row r="460" spans="1:7" ht="49.5" x14ac:dyDescent="0.2">
      <c r="A460" s="120" t="s">
        <v>306</v>
      </c>
      <c r="B460" s="117" t="s">
        <v>414</v>
      </c>
      <c r="C460" s="116">
        <v>200</v>
      </c>
      <c r="D460" s="103" t="s">
        <v>830</v>
      </c>
      <c r="F460" s="118" t="s">
        <v>236</v>
      </c>
      <c r="G460" s="116">
        <v>200</v>
      </c>
    </row>
    <row r="461" spans="1:7" x14ac:dyDescent="0.2">
      <c r="A461" s="120"/>
      <c r="B461" s="117" t="s">
        <v>64</v>
      </c>
      <c r="C461" s="116">
        <v>40</v>
      </c>
      <c r="D461" s="103" t="s">
        <v>831</v>
      </c>
      <c r="F461" s="118" t="s">
        <v>224</v>
      </c>
      <c r="G461" s="116">
        <v>40</v>
      </c>
    </row>
    <row r="462" spans="1:7" ht="33" x14ac:dyDescent="0.2">
      <c r="A462" s="116" t="s">
        <v>280</v>
      </c>
      <c r="B462" s="117" t="s">
        <v>42</v>
      </c>
      <c r="C462" s="116">
        <v>100</v>
      </c>
      <c r="D462" s="103" t="s">
        <v>835</v>
      </c>
      <c r="F462" s="118"/>
      <c r="G462" s="116"/>
    </row>
    <row r="463" spans="1:7" x14ac:dyDescent="0.2">
      <c r="A463" s="273" t="s">
        <v>220</v>
      </c>
      <c r="B463" s="274"/>
      <c r="C463" s="116">
        <v>615</v>
      </c>
      <c r="D463" s="103"/>
      <c r="F463" s="121" t="s">
        <v>220</v>
      </c>
      <c r="G463" s="116">
        <f>SUM(G457:G462)</f>
        <v>515</v>
      </c>
    </row>
    <row r="464" spans="1:7" x14ac:dyDescent="0.2">
      <c r="A464" s="122"/>
      <c r="B464" s="122"/>
      <c r="C464" s="116"/>
      <c r="D464" s="103"/>
      <c r="F464" s="270" t="s">
        <v>159</v>
      </c>
      <c r="G464" s="272"/>
    </row>
    <row r="465" spans="1:7" x14ac:dyDescent="0.2">
      <c r="A465" s="122"/>
      <c r="B465" s="122"/>
      <c r="C465" s="116"/>
      <c r="D465" s="103"/>
      <c r="F465" s="118" t="s">
        <v>309</v>
      </c>
      <c r="G465" s="116">
        <v>150</v>
      </c>
    </row>
    <row r="466" spans="1:7" ht="33" x14ac:dyDescent="0.2">
      <c r="A466" s="122"/>
      <c r="B466" s="122"/>
      <c r="C466" s="116"/>
      <c r="D466" s="103"/>
      <c r="F466" s="118" t="s">
        <v>310</v>
      </c>
      <c r="G466" s="116">
        <v>20</v>
      </c>
    </row>
    <row r="467" spans="1:7" x14ac:dyDescent="0.2">
      <c r="A467" s="122"/>
      <c r="B467" s="122"/>
      <c r="C467" s="116"/>
      <c r="D467" s="103"/>
      <c r="F467" s="118"/>
      <c r="G467" s="116"/>
    </row>
    <row r="468" spans="1:7" x14ac:dyDescent="0.2">
      <c r="A468" s="122"/>
      <c r="B468" s="122"/>
      <c r="C468" s="116"/>
      <c r="D468" s="103"/>
      <c r="F468" s="123" t="s">
        <v>160</v>
      </c>
      <c r="G468" s="116">
        <v>170</v>
      </c>
    </row>
    <row r="469" spans="1:7" x14ac:dyDescent="0.2">
      <c r="A469" s="270" t="s">
        <v>11</v>
      </c>
      <c r="B469" s="271"/>
      <c r="C469" s="272"/>
      <c r="D469" s="103"/>
      <c r="F469" s="270" t="s">
        <v>11</v>
      </c>
      <c r="G469" s="272"/>
    </row>
    <row r="470" spans="1:7" ht="33" x14ac:dyDescent="0.2">
      <c r="A470" s="116" t="s">
        <v>432</v>
      </c>
      <c r="B470" s="117" t="s">
        <v>433</v>
      </c>
      <c r="C470" s="116">
        <v>60</v>
      </c>
      <c r="D470" s="103"/>
      <c r="F470" s="117" t="s">
        <v>433</v>
      </c>
      <c r="G470" s="116">
        <v>60</v>
      </c>
    </row>
    <row r="471" spans="1:7" ht="33" x14ac:dyDescent="0.2">
      <c r="A471" s="120" t="s">
        <v>287</v>
      </c>
      <c r="B471" s="117" t="s">
        <v>315</v>
      </c>
      <c r="C471" s="116">
        <v>225</v>
      </c>
      <c r="D471" s="103"/>
      <c r="F471" s="117" t="s">
        <v>316</v>
      </c>
      <c r="G471" s="116">
        <v>225</v>
      </c>
    </row>
    <row r="472" spans="1:7" x14ac:dyDescent="0.2">
      <c r="A472" s="116" t="s">
        <v>529</v>
      </c>
      <c r="B472" s="117" t="s">
        <v>530</v>
      </c>
      <c r="C472" s="116">
        <v>90</v>
      </c>
      <c r="D472" s="103"/>
      <c r="F472" s="117" t="s">
        <v>530</v>
      </c>
      <c r="G472" s="116">
        <v>90</v>
      </c>
    </row>
    <row r="473" spans="1:7" ht="33" x14ac:dyDescent="0.2">
      <c r="A473" s="116" t="s">
        <v>472</v>
      </c>
      <c r="B473" s="117" t="s">
        <v>473</v>
      </c>
      <c r="C473" s="116">
        <v>150</v>
      </c>
      <c r="D473" s="103"/>
      <c r="F473" s="117" t="s">
        <v>473</v>
      </c>
      <c r="G473" s="116">
        <v>150</v>
      </c>
    </row>
    <row r="474" spans="1:7" ht="49.5" x14ac:dyDescent="0.2">
      <c r="A474" s="120" t="s">
        <v>422</v>
      </c>
      <c r="B474" s="117" t="s">
        <v>423</v>
      </c>
      <c r="C474" s="116">
        <v>200</v>
      </c>
      <c r="D474" s="103" t="s">
        <v>830</v>
      </c>
      <c r="F474" s="118" t="s">
        <v>249</v>
      </c>
      <c r="G474" s="116">
        <v>200</v>
      </c>
    </row>
    <row r="475" spans="1:7" ht="33" x14ac:dyDescent="0.2">
      <c r="A475" s="120"/>
      <c r="B475" s="117" t="s">
        <v>64</v>
      </c>
      <c r="C475" s="116">
        <v>20</v>
      </c>
      <c r="D475" s="103" t="s">
        <v>839</v>
      </c>
      <c r="F475" s="118" t="s">
        <v>70</v>
      </c>
      <c r="G475" s="116">
        <v>50</v>
      </c>
    </row>
    <row r="476" spans="1:7" ht="33" x14ac:dyDescent="0.2">
      <c r="A476" s="120"/>
      <c r="B476" s="117" t="s">
        <v>224</v>
      </c>
      <c r="C476" s="116">
        <v>50</v>
      </c>
      <c r="D476" s="103" t="s">
        <v>839</v>
      </c>
      <c r="F476" s="118"/>
      <c r="G476" s="116"/>
    </row>
    <row r="477" spans="1:7" ht="33" x14ac:dyDescent="0.2">
      <c r="A477" s="116" t="s">
        <v>280</v>
      </c>
      <c r="B477" s="117" t="s">
        <v>43</v>
      </c>
      <c r="C477" s="116">
        <v>100</v>
      </c>
      <c r="D477" s="103" t="s">
        <v>832</v>
      </c>
      <c r="F477" s="118"/>
      <c r="G477" s="116"/>
    </row>
    <row r="478" spans="1:7" x14ac:dyDescent="0.2">
      <c r="A478" s="273" t="s">
        <v>44</v>
      </c>
      <c r="B478" s="274"/>
      <c r="C478" s="116">
        <v>895</v>
      </c>
      <c r="D478" s="103"/>
      <c r="F478" s="121" t="s">
        <v>44</v>
      </c>
      <c r="G478" s="116">
        <f>SUM(G470:G477)</f>
        <v>775</v>
      </c>
    </row>
    <row r="479" spans="1:7" x14ac:dyDescent="0.2">
      <c r="A479" s="275" t="s">
        <v>264</v>
      </c>
      <c r="B479" s="276"/>
      <c r="C479" s="277"/>
      <c r="D479" s="103"/>
      <c r="F479" s="275" t="s">
        <v>264</v>
      </c>
      <c r="G479" s="277"/>
    </row>
    <row r="480" spans="1:7" x14ac:dyDescent="0.2">
      <c r="A480" s="116" t="s">
        <v>424</v>
      </c>
      <c r="B480" s="117" t="s">
        <v>425</v>
      </c>
      <c r="C480" s="116">
        <v>80</v>
      </c>
      <c r="D480" s="103" t="s">
        <v>831</v>
      </c>
      <c r="F480" s="118"/>
      <c r="G480" s="116"/>
    </row>
    <row r="481" spans="1:7" ht="49.5" x14ac:dyDescent="0.2">
      <c r="A481" s="116" t="s">
        <v>306</v>
      </c>
      <c r="B481" s="117" t="s">
        <v>307</v>
      </c>
      <c r="C481" s="116">
        <v>200</v>
      </c>
      <c r="D481" s="103" t="s">
        <v>830</v>
      </c>
      <c r="F481" s="118" t="s">
        <v>294</v>
      </c>
      <c r="G481" s="116">
        <v>200</v>
      </c>
    </row>
    <row r="482" spans="1:7" ht="33" x14ac:dyDescent="0.2">
      <c r="A482" s="120" t="s">
        <v>280</v>
      </c>
      <c r="B482" s="117" t="s">
        <v>117</v>
      </c>
      <c r="C482" s="116">
        <v>100</v>
      </c>
      <c r="D482" s="103" t="s">
        <v>835</v>
      </c>
      <c r="F482" s="118" t="s">
        <v>309</v>
      </c>
      <c r="G482" s="116">
        <v>150</v>
      </c>
    </row>
    <row r="483" spans="1:7" x14ac:dyDescent="0.2">
      <c r="A483" s="273" t="s">
        <v>325</v>
      </c>
      <c r="B483" s="274"/>
      <c r="C483" s="116">
        <v>380</v>
      </c>
      <c r="D483" s="103"/>
      <c r="F483" s="121" t="s">
        <v>325</v>
      </c>
      <c r="G483" s="116">
        <f>SUM(G481:G482)</f>
        <v>350</v>
      </c>
    </row>
    <row r="484" spans="1:7" x14ac:dyDescent="0.2">
      <c r="A484" s="273" t="s">
        <v>531</v>
      </c>
      <c r="B484" s="274"/>
      <c r="C484" s="124">
        <v>1890</v>
      </c>
      <c r="D484" s="103"/>
      <c r="F484" s="121" t="s">
        <v>531</v>
      </c>
      <c r="G484" s="124">
        <f>G463+G468+G478+G483</f>
        <v>1810</v>
      </c>
    </row>
    <row r="485" spans="1:7" x14ac:dyDescent="0.2">
      <c r="A485" s="278" t="s">
        <v>532</v>
      </c>
      <c r="B485" s="279"/>
      <c r="C485" s="280"/>
      <c r="D485" s="103"/>
      <c r="F485" s="278" t="s">
        <v>532</v>
      </c>
      <c r="G485" s="280"/>
    </row>
    <row r="486" spans="1:7" x14ac:dyDescent="0.2">
      <c r="A486" s="270" t="s">
        <v>0</v>
      </c>
      <c r="B486" s="271"/>
      <c r="C486" s="272"/>
      <c r="D486" s="103"/>
      <c r="F486" s="270" t="s">
        <v>0</v>
      </c>
      <c r="G486" s="272"/>
    </row>
    <row r="487" spans="1:7" x14ac:dyDescent="0.2">
      <c r="A487" s="116" t="s">
        <v>298</v>
      </c>
      <c r="B487" s="117" t="s">
        <v>48</v>
      </c>
      <c r="C487" s="116">
        <v>10</v>
      </c>
      <c r="D487" s="103" t="s">
        <v>827</v>
      </c>
      <c r="F487" s="118"/>
      <c r="G487" s="116"/>
    </row>
    <row r="488" spans="1:7" ht="49.5" x14ac:dyDescent="0.2">
      <c r="A488" s="116" t="s">
        <v>396</v>
      </c>
      <c r="B488" s="117" t="s">
        <v>533</v>
      </c>
      <c r="C488" s="116">
        <v>230</v>
      </c>
      <c r="D488" s="103" t="s">
        <v>877</v>
      </c>
      <c r="F488" s="118" t="s">
        <v>493</v>
      </c>
      <c r="G488" s="116">
        <v>200</v>
      </c>
    </row>
    <row r="489" spans="1:7" ht="49.5" x14ac:dyDescent="0.2">
      <c r="A489" s="116" t="s">
        <v>332</v>
      </c>
      <c r="B489" s="117" t="s">
        <v>333</v>
      </c>
      <c r="C489" s="116">
        <v>200</v>
      </c>
      <c r="D489" s="103" t="s">
        <v>830</v>
      </c>
      <c r="F489" s="118" t="s">
        <v>334</v>
      </c>
      <c r="G489" s="116">
        <v>200</v>
      </c>
    </row>
    <row r="490" spans="1:7" x14ac:dyDescent="0.2">
      <c r="A490" s="116" t="s">
        <v>335</v>
      </c>
      <c r="B490" s="117" t="s">
        <v>534</v>
      </c>
      <c r="C490" s="116">
        <v>50</v>
      </c>
      <c r="D490" s="103" t="s">
        <v>831</v>
      </c>
      <c r="F490" s="118" t="s">
        <v>224</v>
      </c>
      <c r="G490" s="116">
        <v>40</v>
      </c>
    </row>
    <row r="491" spans="1:7" ht="33" x14ac:dyDescent="0.2">
      <c r="A491" s="116" t="s">
        <v>280</v>
      </c>
      <c r="B491" s="117" t="s">
        <v>43</v>
      </c>
      <c r="C491" s="116">
        <v>100</v>
      </c>
      <c r="D491" s="103" t="s">
        <v>832</v>
      </c>
      <c r="F491" s="118"/>
      <c r="G491" s="116"/>
    </row>
    <row r="492" spans="1:7" x14ac:dyDescent="0.2">
      <c r="A492" s="273" t="s">
        <v>220</v>
      </c>
      <c r="B492" s="274"/>
      <c r="C492" s="116">
        <v>590</v>
      </c>
      <c r="D492" s="103"/>
      <c r="F492" s="121" t="s">
        <v>220</v>
      </c>
      <c r="G492" s="116">
        <f>SUM(G488:G491)</f>
        <v>440</v>
      </c>
    </row>
    <row r="493" spans="1:7" x14ac:dyDescent="0.2">
      <c r="A493" s="122"/>
      <c r="B493" s="122"/>
      <c r="C493" s="116"/>
      <c r="D493" s="103"/>
      <c r="F493" s="270" t="s">
        <v>159</v>
      </c>
      <c r="G493" s="272"/>
    </row>
    <row r="494" spans="1:7" x14ac:dyDescent="0.2">
      <c r="A494" s="122"/>
      <c r="B494" s="122"/>
      <c r="C494" s="116"/>
      <c r="D494" s="103"/>
      <c r="F494" s="118" t="s">
        <v>309</v>
      </c>
      <c r="G494" s="116">
        <v>150</v>
      </c>
    </row>
    <row r="495" spans="1:7" ht="33" x14ac:dyDescent="0.2">
      <c r="A495" s="122"/>
      <c r="B495" s="122"/>
      <c r="C495" s="116"/>
      <c r="D495" s="103"/>
      <c r="F495" s="118" t="s">
        <v>310</v>
      </c>
      <c r="G495" s="116">
        <v>20</v>
      </c>
    </row>
    <row r="496" spans="1:7" x14ac:dyDescent="0.2">
      <c r="A496" s="122"/>
      <c r="B496" s="122"/>
      <c r="C496" s="116"/>
      <c r="D496" s="103"/>
      <c r="F496" s="118"/>
      <c r="G496" s="116"/>
    </row>
    <row r="497" spans="1:7" x14ac:dyDescent="0.2">
      <c r="A497" s="122"/>
      <c r="B497" s="122"/>
      <c r="C497" s="116"/>
      <c r="D497" s="103"/>
      <c r="F497" s="123" t="s">
        <v>160</v>
      </c>
      <c r="G497" s="116">
        <v>170</v>
      </c>
    </row>
    <row r="498" spans="1:7" x14ac:dyDescent="0.2">
      <c r="A498" s="270" t="s">
        <v>11</v>
      </c>
      <c r="B498" s="271"/>
      <c r="C498" s="272"/>
      <c r="D498" s="103"/>
      <c r="F498" s="270" t="s">
        <v>11</v>
      </c>
      <c r="G498" s="272"/>
    </row>
    <row r="499" spans="1:7" x14ac:dyDescent="0.2">
      <c r="A499" s="120" t="s">
        <v>311</v>
      </c>
      <c r="B499" s="117" t="s">
        <v>535</v>
      </c>
      <c r="C499" s="116">
        <v>60</v>
      </c>
      <c r="D499" s="103"/>
      <c r="F499" s="117" t="s">
        <v>535</v>
      </c>
      <c r="G499" s="116">
        <v>60</v>
      </c>
    </row>
    <row r="500" spans="1:7" ht="33" x14ac:dyDescent="0.2">
      <c r="A500" s="127" t="s">
        <v>292</v>
      </c>
      <c r="B500" s="117" t="s">
        <v>476</v>
      </c>
      <c r="C500" s="116">
        <v>210</v>
      </c>
      <c r="D500" s="103"/>
      <c r="F500" s="117" t="s">
        <v>476</v>
      </c>
      <c r="G500" s="116">
        <v>210</v>
      </c>
    </row>
    <row r="501" spans="1:7" x14ac:dyDescent="0.2">
      <c r="A501" s="120" t="s">
        <v>536</v>
      </c>
      <c r="B501" s="117" t="s">
        <v>398</v>
      </c>
      <c r="C501" s="116">
        <v>240</v>
      </c>
      <c r="D501" s="103"/>
      <c r="F501" s="118" t="s">
        <v>398</v>
      </c>
      <c r="G501" s="116">
        <v>240</v>
      </c>
    </row>
    <row r="502" spans="1:7" ht="49.5" x14ac:dyDescent="0.2">
      <c r="A502" s="128" t="s">
        <v>388</v>
      </c>
      <c r="B502" s="117" t="s">
        <v>437</v>
      </c>
      <c r="C502" s="116">
        <v>200</v>
      </c>
      <c r="D502" s="103" t="s">
        <v>830</v>
      </c>
      <c r="F502" s="118" t="s">
        <v>438</v>
      </c>
      <c r="G502" s="116">
        <v>200</v>
      </c>
    </row>
    <row r="503" spans="1:7" ht="33" x14ac:dyDescent="0.2">
      <c r="A503" s="120"/>
      <c r="B503" s="117" t="s">
        <v>64</v>
      </c>
      <c r="C503" s="116">
        <v>20</v>
      </c>
      <c r="D503" s="103" t="s">
        <v>839</v>
      </c>
      <c r="F503" s="118" t="s">
        <v>70</v>
      </c>
      <c r="G503" s="116">
        <v>50</v>
      </c>
    </row>
    <row r="504" spans="1:7" ht="33" x14ac:dyDescent="0.2">
      <c r="A504" s="120"/>
      <c r="B504" s="117" t="s">
        <v>224</v>
      </c>
      <c r="C504" s="116">
        <v>50</v>
      </c>
      <c r="D504" s="103" t="s">
        <v>839</v>
      </c>
      <c r="F504" s="118"/>
      <c r="G504" s="116"/>
    </row>
    <row r="505" spans="1:7" ht="33" x14ac:dyDescent="0.2">
      <c r="A505" s="116" t="s">
        <v>280</v>
      </c>
      <c r="B505" s="117" t="s">
        <v>42</v>
      </c>
      <c r="C505" s="116">
        <v>100</v>
      </c>
      <c r="D505" s="103" t="s">
        <v>835</v>
      </c>
      <c r="F505" s="118"/>
      <c r="G505" s="116"/>
    </row>
    <row r="506" spans="1:7" x14ac:dyDescent="0.2">
      <c r="A506" s="273" t="s">
        <v>44</v>
      </c>
      <c r="B506" s="274"/>
      <c r="C506" s="116">
        <v>880</v>
      </c>
      <c r="D506" s="103"/>
      <c r="F506" s="121" t="s">
        <v>44</v>
      </c>
      <c r="G506" s="116">
        <f>SUM(G499:G505)</f>
        <v>760</v>
      </c>
    </row>
    <row r="507" spans="1:7" x14ac:dyDescent="0.2">
      <c r="A507" s="275" t="s">
        <v>264</v>
      </c>
      <c r="B507" s="276"/>
      <c r="C507" s="277"/>
      <c r="D507" s="103"/>
      <c r="F507" s="275" t="s">
        <v>264</v>
      </c>
      <c r="G507" s="277"/>
    </row>
    <row r="508" spans="1:7" x14ac:dyDescent="0.2">
      <c r="A508" s="120" t="s">
        <v>439</v>
      </c>
      <c r="B508" s="117" t="s">
        <v>440</v>
      </c>
      <c r="C508" s="116">
        <v>100</v>
      </c>
      <c r="D508" s="103" t="s">
        <v>831</v>
      </c>
      <c r="F508" s="118"/>
      <c r="G508" s="116"/>
    </row>
    <row r="509" spans="1:7" ht="33" x14ac:dyDescent="0.2">
      <c r="A509" s="129"/>
      <c r="B509" s="117" t="s">
        <v>441</v>
      </c>
      <c r="C509" s="116">
        <v>200</v>
      </c>
      <c r="D509" s="103" t="s">
        <v>836</v>
      </c>
      <c r="F509" s="118" t="s">
        <v>294</v>
      </c>
      <c r="G509" s="116">
        <v>200</v>
      </c>
    </row>
    <row r="510" spans="1:7" ht="33" x14ac:dyDescent="0.2">
      <c r="A510" s="120" t="s">
        <v>280</v>
      </c>
      <c r="B510" s="117" t="s">
        <v>119</v>
      </c>
      <c r="C510" s="116">
        <v>100</v>
      </c>
      <c r="D510" s="103" t="s">
        <v>835</v>
      </c>
      <c r="F510" s="118" t="s">
        <v>309</v>
      </c>
      <c r="G510" s="116">
        <v>150</v>
      </c>
    </row>
    <row r="511" spans="1:7" x14ac:dyDescent="0.2">
      <c r="A511" s="273" t="s">
        <v>325</v>
      </c>
      <c r="B511" s="274"/>
      <c r="C511" s="116">
        <v>400</v>
      </c>
      <c r="D511" s="103"/>
      <c r="F511" s="121" t="s">
        <v>325</v>
      </c>
      <c r="G511" s="116">
        <f>SUM(G509:G510)</f>
        <v>350</v>
      </c>
    </row>
    <row r="512" spans="1:7" x14ac:dyDescent="0.2">
      <c r="A512" s="273" t="s">
        <v>537</v>
      </c>
      <c r="B512" s="274"/>
      <c r="C512" s="124">
        <v>1870</v>
      </c>
      <c r="D512" s="103"/>
      <c r="F512" s="121" t="s">
        <v>537</v>
      </c>
      <c r="G512" s="124">
        <f>G492+G497+G506+G511</f>
        <v>1720</v>
      </c>
    </row>
    <row r="513" spans="1:7" x14ac:dyDescent="0.2">
      <c r="A513" s="278" t="s">
        <v>538</v>
      </c>
      <c r="B513" s="279"/>
      <c r="C513" s="280"/>
      <c r="D513" s="103"/>
      <c r="F513" s="278" t="s">
        <v>538</v>
      </c>
      <c r="G513" s="280"/>
    </row>
    <row r="514" spans="1:7" x14ac:dyDescent="0.2">
      <c r="A514" s="270" t="s">
        <v>0</v>
      </c>
      <c r="B514" s="271"/>
      <c r="C514" s="272"/>
      <c r="D514" s="103"/>
      <c r="F514" s="270" t="s">
        <v>0</v>
      </c>
      <c r="G514" s="272"/>
    </row>
    <row r="515" spans="1:7" ht="33" x14ac:dyDescent="0.2">
      <c r="A515" s="116" t="s">
        <v>299</v>
      </c>
      <c r="B515" s="117" t="s">
        <v>300</v>
      </c>
      <c r="C515" s="116">
        <v>15</v>
      </c>
      <c r="D515" s="103" t="s">
        <v>837</v>
      </c>
      <c r="F515" s="118" t="s">
        <v>384</v>
      </c>
      <c r="G515" s="116">
        <v>110</v>
      </c>
    </row>
    <row r="516" spans="1:7" ht="49.5" x14ac:dyDescent="0.2">
      <c r="A516" s="120" t="s">
        <v>435</v>
      </c>
      <c r="B516" s="117" t="s">
        <v>436</v>
      </c>
      <c r="C516" s="116">
        <v>240</v>
      </c>
      <c r="D516" s="103" t="s">
        <v>876</v>
      </c>
      <c r="F516" s="118" t="s">
        <v>539</v>
      </c>
      <c r="G516" s="116">
        <v>150</v>
      </c>
    </row>
    <row r="517" spans="1:7" ht="49.5" x14ac:dyDescent="0.2">
      <c r="A517" s="120" t="s">
        <v>356</v>
      </c>
      <c r="B517" s="117" t="s">
        <v>357</v>
      </c>
      <c r="C517" s="116">
        <v>200</v>
      </c>
      <c r="D517" s="103" t="s">
        <v>830</v>
      </c>
      <c r="F517" s="118" t="s">
        <v>236</v>
      </c>
      <c r="G517" s="116">
        <v>200</v>
      </c>
    </row>
    <row r="518" spans="1:7" x14ac:dyDescent="0.2">
      <c r="A518" s="120"/>
      <c r="B518" s="117" t="s">
        <v>64</v>
      </c>
      <c r="C518" s="116">
        <v>40</v>
      </c>
      <c r="D518" s="103" t="s">
        <v>831</v>
      </c>
      <c r="F518" s="118" t="s">
        <v>224</v>
      </c>
      <c r="G518" s="116">
        <v>50</v>
      </c>
    </row>
    <row r="519" spans="1:7" ht="33" x14ac:dyDescent="0.2">
      <c r="A519" s="116" t="s">
        <v>280</v>
      </c>
      <c r="B519" s="117" t="s">
        <v>42</v>
      </c>
      <c r="C519" s="116">
        <v>100</v>
      </c>
      <c r="D519" s="103" t="s">
        <v>835</v>
      </c>
      <c r="F519" s="118"/>
      <c r="G519" s="116"/>
    </row>
    <row r="520" spans="1:7" x14ac:dyDescent="0.2">
      <c r="A520" s="273" t="s">
        <v>220</v>
      </c>
      <c r="B520" s="274"/>
      <c r="C520" s="116">
        <v>595</v>
      </c>
      <c r="D520" s="103"/>
      <c r="F520" s="121" t="s">
        <v>220</v>
      </c>
      <c r="G520" s="116">
        <f>SUM(G515:G519)</f>
        <v>510</v>
      </c>
    </row>
    <row r="521" spans="1:7" x14ac:dyDescent="0.2">
      <c r="A521" s="122"/>
      <c r="B521" s="122"/>
      <c r="C521" s="116"/>
      <c r="D521" s="103"/>
      <c r="F521" s="270" t="s">
        <v>159</v>
      </c>
      <c r="G521" s="272"/>
    </row>
    <row r="522" spans="1:7" x14ac:dyDescent="0.2">
      <c r="A522" s="122"/>
      <c r="B522" s="122"/>
      <c r="C522" s="116"/>
      <c r="D522" s="103"/>
      <c r="F522" s="118" t="s">
        <v>309</v>
      </c>
      <c r="G522" s="116">
        <v>150</v>
      </c>
    </row>
    <row r="523" spans="1:7" ht="33" x14ac:dyDescent="0.2">
      <c r="A523" s="122"/>
      <c r="B523" s="122"/>
      <c r="C523" s="116"/>
      <c r="D523" s="103"/>
      <c r="F523" s="118" t="s">
        <v>310</v>
      </c>
      <c r="G523" s="116">
        <v>20</v>
      </c>
    </row>
    <row r="524" spans="1:7" x14ac:dyDescent="0.2">
      <c r="A524" s="122"/>
      <c r="B524" s="122"/>
      <c r="C524" s="116"/>
      <c r="D524" s="103"/>
      <c r="F524" s="118"/>
      <c r="G524" s="116"/>
    </row>
    <row r="525" spans="1:7" x14ac:dyDescent="0.2">
      <c r="A525" s="122"/>
      <c r="B525" s="122"/>
      <c r="C525" s="116"/>
      <c r="D525" s="103"/>
      <c r="F525" s="123" t="s">
        <v>160</v>
      </c>
      <c r="G525" s="116">
        <v>170</v>
      </c>
    </row>
    <row r="526" spans="1:7" x14ac:dyDescent="0.2">
      <c r="A526" s="270" t="s">
        <v>11</v>
      </c>
      <c r="B526" s="271"/>
      <c r="C526" s="272"/>
      <c r="D526" s="103"/>
      <c r="F526" s="270" t="s">
        <v>11</v>
      </c>
      <c r="G526" s="272"/>
    </row>
    <row r="527" spans="1:7" ht="33" x14ac:dyDescent="0.2">
      <c r="A527" s="116" t="s">
        <v>286</v>
      </c>
      <c r="B527" s="117" t="s">
        <v>237</v>
      </c>
      <c r="C527" s="116">
        <v>60</v>
      </c>
      <c r="D527" s="103"/>
      <c r="F527" s="117" t="s">
        <v>237</v>
      </c>
      <c r="G527" s="116">
        <v>60</v>
      </c>
    </row>
    <row r="528" spans="1:7" ht="33" x14ac:dyDescent="0.2">
      <c r="A528" s="127" t="s">
        <v>290</v>
      </c>
      <c r="B528" s="117" t="s">
        <v>402</v>
      </c>
      <c r="C528" s="116">
        <v>220</v>
      </c>
      <c r="D528" s="103"/>
      <c r="F528" s="117" t="s">
        <v>402</v>
      </c>
      <c r="G528" s="116">
        <v>220</v>
      </c>
    </row>
    <row r="529" spans="1:7" ht="49.5" x14ac:dyDescent="0.2">
      <c r="A529" s="120" t="s">
        <v>353</v>
      </c>
      <c r="B529" s="117" t="s">
        <v>540</v>
      </c>
      <c r="C529" s="116">
        <v>95</v>
      </c>
      <c r="D529" s="103" t="s">
        <v>878</v>
      </c>
      <c r="F529" s="118" t="s">
        <v>541</v>
      </c>
      <c r="G529" s="116">
        <v>90</v>
      </c>
    </row>
    <row r="530" spans="1:7" ht="82.5" x14ac:dyDescent="0.2">
      <c r="A530" s="124" t="s">
        <v>452</v>
      </c>
      <c r="B530" s="117" t="s">
        <v>453</v>
      </c>
      <c r="C530" s="116">
        <v>150</v>
      </c>
      <c r="D530" s="103" t="s">
        <v>879</v>
      </c>
      <c r="F530" s="118" t="s">
        <v>231</v>
      </c>
      <c r="G530" s="116">
        <v>150</v>
      </c>
    </row>
    <row r="531" spans="1:7" ht="49.5" x14ac:dyDescent="0.2">
      <c r="A531" s="116" t="s">
        <v>320</v>
      </c>
      <c r="B531" s="117" t="s">
        <v>321</v>
      </c>
      <c r="C531" s="116">
        <v>200</v>
      </c>
      <c r="D531" s="103" t="s">
        <v>830</v>
      </c>
      <c r="F531" s="118" t="s">
        <v>232</v>
      </c>
      <c r="G531" s="116">
        <v>200</v>
      </c>
    </row>
    <row r="532" spans="1:7" ht="33" x14ac:dyDescent="0.2">
      <c r="A532" s="120"/>
      <c r="B532" s="117" t="s">
        <v>64</v>
      </c>
      <c r="C532" s="116">
        <v>20</v>
      </c>
      <c r="D532" s="103" t="s">
        <v>839</v>
      </c>
      <c r="F532" s="118" t="s">
        <v>70</v>
      </c>
      <c r="G532" s="116">
        <v>50</v>
      </c>
    </row>
    <row r="533" spans="1:7" ht="33" x14ac:dyDescent="0.2">
      <c r="A533" s="120"/>
      <c r="B533" s="117" t="s">
        <v>224</v>
      </c>
      <c r="C533" s="116">
        <v>50</v>
      </c>
      <c r="D533" s="103" t="s">
        <v>839</v>
      </c>
      <c r="F533" s="118"/>
      <c r="G533" s="116"/>
    </row>
    <row r="534" spans="1:7" ht="33" x14ac:dyDescent="0.2">
      <c r="A534" s="116" t="s">
        <v>280</v>
      </c>
      <c r="B534" s="117" t="s">
        <v>43</v>
      </c>
      <c r="C534" s="116">
        <v>100</v>
      </c>
      <c r="D534" s="103" t="s">
        <v>832</v>
      </c>
      <c r="F534" s="118"/>
      <c r="G534" s="116"/>
    </row>
    <row r="535" spans="1:7" x14ac:dyDescent="0.2">
      <c r="A535" s="273" t="s">
        <v>44</v>
      </c>
      <c r="B535" s="274"/>
      <c r="C535" s="116">
        <v>895</v>
      </c>
      <c r="D535" s="103"/>
      <c r="F535" s="121" t="s">
        <v>44</v>
      </c>
      <c r="G535" s="116">
        <f>SUM(G527:G534)</f>
        <v>770</v>
      </c>
    </row>
    <row r="536" spans="1:7" x14ac:dyDescent="0.2">
      <c r="A536" s="275" t="s">
        <v>264</v>
      </c>
      <c r="B536" s="276"/>
      <c r="C536" s="277"/>
      <c r="D536" s="103"/>
      <c r="F536" s="275" t="s">
        <v>264</v>
      </c>
      <c r="G536" s="277"/>
    </row>
    <row r="537" spans="1:7" x14ac:dyDescent="0.2">
      <c r="A537" s="120" t="s">
        <v>348</v>
      </c>
      <c r="B537" s="117" t="s">
        <v>349</v>
      </c>
      <c r="C537" s="116">
        <v>75</v>
      </c>
      <c r="D537" s="103" t="s">
        <v>831</v>
      </c>
      <c r="F537" s="118"/>
      <c r="G537" s="116"/>
    </row>
    <row r="538" spans="1:7" ht="33" x14ac:dyDescent="0.2">
      <c r="A538" s="124"/>
      <c r="B538" s="117" t="s">
        <v>346</v>
      </c>
      <c r="C538" s="116">
        <v>200</v>
      </c>
      <c r="D538" s="103" t="s">
        <v>347</v>
      </c>
      <c r="F538" s="118" t="s">
        <v>294</v>
      </c>
      <c r="G538" s="116">
        <v>200</v>
      </c>
    </row>
    <row r="539" spans="1:7" ht="33" x14ac:dyDescent="0.2">
      <c r="A539" s="120" t="s">
        <v>280</v>
      </c>
      <c r="B539" s="117" t="s">
        <v>407</v>
      </c>
      <c r="C539" s="116">
        <v>150</v>
      </c>
      <c r="D539" s="103" t="s">
        <v>835</v>
      </c>
      <c r="F539" s="118" t="s">
        <v>309</v>
      </c>
      <c r="G539" s="116">
        <v>150</v>
      </c>
    </row>
    <row r="540" spans="1:7" x14ac:dyDescent="0.2">
      <c r="A540" s="273" t="s">
        <v>325</v>
      </c>
      <c r="B540" s="274"/>
      <c r="C540" s="116">
        <v>425</v>
      </c>
      <c r="D540" s="103"/>
      <c r="F540" s="121" t="s">
        <v>325</v>
      </c>
      <c r="G540" s="116">
        <f>SUM(G538:G539)</f>
        <v>350</v>
      </c>
    </row>
    <row r="541" spans="1:7" x14ac:dyDescent="0.2">
      <c r="A541" s="273" t="s">
        <v>542</v>
      </c>
      <c r="B541" s="274"/>
      <c r="C541" s="124">
        <v>1915</v>
      </c>
      <c r="D541" s="103"/>
      <c r="F541" s="121" t="s">
        <v>542</v>
      </c>
      <c r="G541" s="124">
        <f>G520+G525+G535+G540</f>
        <v>1800</v>
      </c>
    </row>
    <row r="542" spans="1:7" x14ac:dyDescent="0.2">
      <c r="A542" s="278" t="s">
        <v>543</v>
      </c>
      <c r="B542" s="279"/>
      <c r="C542" s="280"/>
      <c r="D542" s="103"/>
      <c r="F542" s="278" t="s">
        <v>543</v>
      </c>
      <c r="G542" s="280"/>
    </row>
    <row r="543" spans="1:7" x14ac:dyDescent="0.2">
      <c r="A543" s="270" t="s">
        <v>0</v>
      </c>
      <c r="B543" s="271"/>
      <c r="C543" s="272"/>
      <c r="D543" s="103"/>
      <c r="F543" s="270" t="s">
        <v>0</v>
      </c>
      <c r="G543" s="272"/>
    </row>
    <row r="544" spans="1:7" x14ac:dyDescent="0.2">
      <c r="A544" s="116" t="s">
        <v>298</v>
      </c>
      <c r="B544" s="117" t="s">
        <v>48</v>
      </c>
      <c r="C544" s="116">
        <v>10</v>
      </c>
      <c r="D544" s="103" t="s">
        <v>827</v>
      </c>
      <c r="F544" s="118"/>
      <c r="G544" s="116"/>
    </row>
    <row r="545" spans="1:7" x14ac:dyDescent="0.2">
      <c r="A545" s="116" t="s">
        <v>299</v>
      </c>
      <c r="B545" s="117" t="s">
        <v>300</v>
      </c>
      <c r="C545" s="116">
        <v>15</v>
      </c>
      <c r="D545" s="103"/>
      <c r="F545" s="117" t="s">
        <v>300</v>
      </c>
      <c r="G545" s="116">
        <v>15</v>
      </c>
    </row>
    <row r="546" spans="1:7" ht="49.5" x14ac:dyDescent="0.2">
      <c r="A546" s="116" t="s">
        <v>301</v>
      </c>
      <c r="B546" s="117" t="s">
        <v>302</v>
      </c>
      <c r="C546" s="116">
        <v>40</v>
      </c>
      <c r="D546" s="103" t="s">
        <v>880</v>
      </c>
      <c r="F546" s="118" t="s">
        <v>210</v>
      </c>
      <c r="G546" s="116">
        <v>50</v>
      </c>
    </row>
    <row r="547" spans="1:7" ht="49.5" x14ac:dyDescent="0.2">
      <c r="A547" s="116" t="s">
        <v>483</v>
      </c>
      <c r="B547" s="117" t="s">
        <v>544</v>
      </c>
      <c r="C547" s="116">
        <v>210</v>
      </c>
      <c r="D547" s="103" t="s">
        <v>829</v>
      </c>
      <c r="F547" s="118" t="s">
        <v>545</v>
      </c>
      <c r="G547" s="116">
        <v>210</v>
      </c>
    </row>
    <row r="548" spans="1:7" ht="49.5" x14ac:dyDescent="0.2">
      <c r="A548" s="116" t="s">
        <v>306</v>
      </c>
      <c r="B548" s="117" t="s">
        <v>307</v>
      </c>
      <c r="C548" s="116">
        <v>200</v>
      </c>
      <c r="D548" s="103" t="s">
        <v>830</v>
      </c>
      <c r="F548" s="118" t="s">
        <v>226</v>
      </c>
      <c r="G548" s="116">
        <v>200</v>
      </c>
    </row>
    <row r="549" spans="1:7" x14ac:dyDescent="0.2">
      <c r="A549" s="120"/>
      <c r="B549" s="117" t="s">
        <v>64</v>
      </c>
      <c r="C549" s="116">
        <v>40</v>
      </c>
      <c r="D549" s="103" t="s">
        <v>831</v>
      </c>
      <c r="F549" s="118" t="s">
        <v>224</v>
      </c>
      <c r="G549" s="116">
        <v>40</v>
      </c>
    </row>
    <row r="550" spans="1:7" ht="33" x14ac:dyDescent="0.2">
      <c r="A550" s="116" t="s">
        <v>280</v>
      </c>
      <c r="B550" s="117" t="s">
        <v>43</v>
      </c>
      <c r="C550" s="116">
        <v>100</v>
      </c>
      <c r="D550" s="103" t="s">
        <v>832</v>
      </c>
      <c r="F550" s="118"/>
      <c r="G550" s="116"/>
    </row>
    <row r="551" spans="1:7" x14ac:dyDescent="0.2">
      <c r="A551" s="273" t="s">
        <v>220</v>
      </c>
      <c r="B551" s="274"/>
      <c r="C551" s="116">
        <v>615</v>
      </c>
      <c r="D551" s="103"/>
      <c r="F551" s="121" t="s">
        <v>220</v>
      </c>
      <c r="G551" s="116">
        <f>SUM(G545:G550)</f>
        <v>515</v>
      </c>
    </row>
    <row r="552" spans="1:7" x14ac:dyDescent="0.2">
      <c r="A552" s="122"/>
      <c r="B552" s="122"/>
      <c r="C552" s="116"/>
      <c r="D552" s="103"/>
      <c r="F552" s="270" t="s">
        <v>159</v>
      </c>
      <c r="G552" s="272"/>
    </row>
    <row r="553" spans="1:7" x14ac:dyDescent="0.2">
      <c r="A553" s="122"/>
      <c r="B553" s="122"/>
      <c r="C553" s="116"/>
      <c r="D553" s="103"/>
      <c r="F553" s="118" t="s">
        <v>309</v>
      </c>
      <c r="G553" s="116">
        <v>150</v>
      </c>
    </row>
    <row r="554" spans="1:7" ht="33" x14ac:dyDescent="0.2">
      <c r="A554" s="122"/>
      <c r="B554" s="122"/>
      <c r="C554" s="116"/>
      <c r="D554" s="103"/>
      <c r="F554" s="118" t="s">
        <v>310</v>
      </c>
      <c r="G554" s="116">
        <v>20</v>
      </c>
    </row>
    <row r="555" spans="1:7" x14ac:dyDescent="0.2">
      <c r="A555" s="122"/>
      <c r="B555" s="122"/>
      <c r="C555" s="116"/>
      <c r="D555" s="103"/>
      <c r="F555" s="118"/>
      <c r="G555" s="116"/>
    </row>
    <row r="556" spans="1:7" x14ac:dyDescent="0.2">
      <c r="A556" s="122"/>
      <c r="B556" s="122"/>
      <c r="C556" s="116"/>
      <c r="D556" s="103"/>
      <c r="F556" s="123" t="s">
        <v>160</v>
      </c>
      <c r="G556" s="116">
        <v>170</v>
      </c>
    </row>
    <row r="557" spans="1:7" x14ac:dyDescent="0.2">
      <c r="A557" s="270" t="s">
        <v>11</v>
      </c>
      <c r="B557" s="271"/>
      <c r="C557" s="272"/>
      <c r="D557" s="103"/>
      <c r="F557" s="270" t="s">
        <v>11</v>
      </c>
      <c r="G557" s="272"/>
    </row>
    <row r="558" spans="1:7" ht="33" x14ac:dyDescent="0.2">
      <c r="A558" s="116" t="s">
        <v>337</v>
      </c>
      <c r="B558" s="117" t="s">
        <v>338</v>
      </c>
      <c r="C558" s="116">
        <v>60</v>
      </c>
      <c r="D558" s="103"/>
      <c r="F558" s="117" t="s">
        <v>338</v>
      </c>
      <c r="G558" s="116">
        <v>60</v>
      </c>
    </row>
    <row r="559" spans="1:7" ht="49.5" x14ac:dyDescent="0.2">
      <c r="A559" s="116" t="s">
        <v>546</v>
      </c>
      <c r="B559" s="117" t="s">
        <v>547</v>
      </c>
      <c r="C559" s="116">
        <v>220</v>
      </c>
      <c r="D559" s="103"/>
      <c r="F559" s="117" t="s">
        <v>548</v>
      </c>
      <c r="G559" s="116">
        <v>220</v>
      </c>
    </row>
    <row r="560" spans="1:7" ht="66" x14ac:dyDescent="0.2">
      <c r="A560" s="116" t="s">
        <v>382</v>
      </c>
      <c r="B560" s="117" t="s">
        <v>383</v>
      </c>
      <c r="C560" s="116">
        <v>90</v>
      </c>
      <c r="D560" s="103" t="s">
        <v>881</v>
      </c>
      <c r="F560" s="117" t="s">
        <v>525</v>
      </c>
      <c r="G560" s="116">
        <v>120</v>
      </c>
    </row>
    <row r="561" spans="1:7" ht="33" x14ac:dyDescent="0.2">
      <c r="A561" s="116" t="s">
        <v>385</v>
      </c>
      <c r="B561" s="117" t="s">
        <v>386</v>
      </c>
      <c r="C561" s="116">
        <v>150</v>
      </c>
      <c r="D561" s="103" t="s">
        <v>549</v>
      </c>
      <c r="F561" s="118" t="s">
        <v>365</v>
      </c>
      <c r="G561" s="116">
        <v>150</v>
      </c>
    </row>
    <row r="562" spans="1:7" ht="49.5" x14ac:dyDescent="0.2">
      <c r="A562" s="116" t="s">
        <v>366</v>
      </c>
      <c r="B562" s="117" t="s">
        <v>465</v>
      </c>
      <c r="C562" s="116">
        <v>200</v>
      </c>
      <c r="D562" s="103" t="s">
        <v>830</v>
      </c>
      <c r="F562" s="118" t="s">
        <v>234</v>
      </c>
      <c r="G562" s="116">
        <v>200</v>
      </c>
    </row>
    <row r="563" spans="1:7" ht="33" x14ac:dyDescent="0.2">
      <c r="A563" s="120"/>
      <c r="B563" s="117" t="s">
        <v>64</v>
      </c>
      <c r="C563" s="116">
        <v>20</v>
      </c>
      <c r="D563" s="103" t="s">
        <v>839</v>
      </c>
      <c r="F563" s="118" t="s">
        <v>70</v>
      </c>
      <c r="G563" s="116">
        <v>50</v>
      </c>
    </row>
    <row r="564" spans="1:7" ht="33" x14ac:dyDescent="0.2">
      <c r="A564" s="120"/>
      <c r="B564" s="117" t="s">
        <v>224</v>
      </c>
      <c r="C564" s="116">
        <v>50</v>
      </c>
      <c r="D564" s="103" t="s">
        <v>839</v>
      </c>
      <c r="F564" s="118"/>
      <c r="G564" s="116"/>
    </row>
    <row r="565" spans="1:7" ht="33" x14ac:dyDescent="0.2">
      <c r="A565" s="116" t="s">
        <v>280</v>
      </c>
      <c r="B565" s="117" t="s">
        <v>42</v>
      </c>
      <c r="C565" s="116">
        <v>100</v>
      </c>
      <c r="D565" s="103" t="s">
        <v>835</v>
      </c>
      <c r="F565" s="118"/>
      <c r="G565" s="116"/>
    </row>
    <row r="566" spans="1:7" x14ac:dyDescent="0.2">
      <c r="A566" s="273" t="s">
        <v>44</v>
      </c>
      <c r="B566" s="274"/>
      <c r="C566" s="116">
        <v>890</v>
      </c>
      <c r="D566" s="103"/>
      <c r="F566" s="121" t="s">
        <v>44</v>
      </c>
      <c r="G566" s="116">
        <f>SUM(G558:G565)</f>
        <v>800</v>
      </c>
    </row>
    <row r="567" spans="1:7" x14ac:dyDescent="0.2">
      <c r="A567" s="275" t="s">
        <v>264</v>
      </c>
      <c r="B567" s="276"/>
      <c r="C567" s="277"/>
      <c r="D567" s="103"/>
      <c r="F567" s="275" t="s">
        <v>264</v>
      </c>
      <c r="G567" s="277"/>
    </row>
    <row r="568" spans="1:7" ht="33" x14ac:dyDescent="0.2">
      <c r="A568" s="120" t="s">
        <v>369</v>
      </c>
      <c r="B568" s="117" t="s">
        <v>370</v>
      </c>
      <c r="C568" s="116">
        <v>75</v>
      </c>
      <c r="D568" s="103" t="s">
        <v>843</v>
      </c>
      <c r="F568" s="118"/>
      <c r="G568" s="116"/>
    </row>
    <row r="569" spans="1:7" ht="33" x14ac:dyDescent="0.2">
      <c r="A569" s="129"/>
      <c r="B569" s="117" t="s">
        <v>466</v>
      </c>
      <c r="C569" s="116">
        <v>200</v>
      </c>
      <c r="D569" s="103" t="s">
        <v>836</v>
      </c>
      <c r="F569" s="118" t="s">
        <v>294</v>
      </c>
      <c r="G569" s="116">
        <v>200</v>
      </c>
    </row>
    <row r="570" spans="1:7" ht="33" x14ac:dyDescent="0.2">
      <c r="A570" s="120" t="s">
        <v>280</v>
      </c>
      <c r="B570" s="117" t="s">
        <v>117</v>
      </c>
      <c r="C570" s="116">
        <v>100</v>
      </c>
      <c r="D570" s="103" t="s">
        <v>835</v>
      </c>
      <c r="F570" s="118" t="s">
        <v>309</v>
      </c>
      <c r="G570" s="116">
        <v>150</v>
      </c>
    </row>
    <row r="571" spans="1:7" x14ac:dyDescent="0.2">
      <c r="A571" s="273" t="s">
        <v>325</v>
      </c>
      <c r="B571" s="274"/>
      <c r="C571" s="116">
        <v>375</v>
      </c>
      <c r="D571" s="103"/>
      <c r="F571" s="121" t="s">
        <v>325</v>
      </c>
      <c r="G571" s="116">
        <f>SUM(G569:G570)</f>
        <v>350</v>
      </c>
    </row>
    <row r="572" spans="1:7" x14ac:dyDescent="0.2">
      <c r="A572" s="273" t="s">
        <v>550</v>
      </c>
      <c r="B572" s="274"/>
      <c r="C572" s="124">
        <v>1880</v>
      </c>
      <c r="D572" s="103"/>
      <c r="F572" s="121" t="s">
        <v>550</v>
      </c>
      <c r="G572" s="124">
        <f>G551+G556+G566+G571</f>
        <v>1835</v>
      </c>
    </row>
    <row r="573" spans="1:7" x14ac:dyDescent="0.2">
      <c r="A573" s="278" t="s">
        <v>551</v>
      </c>
      <c r="B573" s="279"/>
      <c r="C573" s="280"/>
      <c r="D573" s="103"/>
      <c r="F573" s="278" t="s">
        <v>551</v>
      </c>
      <c r="G573" s="280"/>
    </row>
    <row r="574" spans="1:7" x14ac:dyDescent="0.2">
      <c r="A574" s="270" t="s">
        <v>0</v>
      </c>
      <c r="B574" s="271"/>
      <c r="C574" s="272"/>
      <c r="D574" s="103"/>
      <c r="F574" s="270" t="s">
        <v>0</v>
      </c>
      <c r="G574" s="272"/>
    </row>
    <row r="575" spans="1:7" ht="49.5" x14ac:dyDescent="0.2">
      <c r="A575" s="120" t="s">
        <v>469</v>
      </c>
      <c r="B575" s="117" t="s">
        <v>470</v>
      </c>
      <c r="C575" s="116">
        <v>95</v>
      </c>
      <c r="D575" s="103" t="s">
        <v>859</v>
      </c>
      <c r="F575" s="118" t="s">
        <v>471</v>
      </c>
      <c r="G575" s="116">
        <v>110</v>
      </c>
    </row>
    <row r="576" spans="1:7" ht="33" x14ac:dyDescent="0.2">
      <c r="A576" s="116" t="s">
        <v>385</v>
      </c>
      <c r="B576" s="117" t="s">
        <v>386</v>
      </c>
      <c r="C576" s="116">
        <v>150</v>
      </c>
      <c r="D576" s="103" t="s">
        <v>549</v>
      </c>
      <c r="F576" s="118" t="s">
        <v>231</v>
      </c>
      <c r="G576" s="116">
        <v>150</v>
      </c>
    </row>
    <row r="577" spans="1:7" ht="49.5" x14ac:dyDescent="0.2">
      <c r="A577" s="116" t="s">
        <v>399</v>
      </c>
      <c r="B577" s="117" t="s">
        <v>400</v>
      </c>
      <c r="C577" s="116">
        <v>200</v>
      </c>
      <c r="D577" s="103" t="s">
        <v>830</v>
      </c>
      <c r="F577" s="118" t="s">
        <v>242</v>
      </c>
      <c r="G577" s="116">
        <v>200</v>
      </c>
    </row>
    <row r="578" spans="1:7" x14ac:dyDescent="0.2">
      <c r="A578" s="120"/>
      <c r="B578" s="117" t="s">
        <v>64</v>
      </c>
      <c r="C578" s="116">
        <v>40</v>
      </c>
      <c r="D578" s="103" t="s">
        <v>831</v>
      </c>
      <c r="F578" s="118" t="s">
        <v>224</v>
      </c>
      <c r="G578" s="116">
        <v>40</v>
      </c>
    </row>
    <row r="579" spans="1:7" ht="33" x14ac:dyDescent="0.2">
      <c r="A579" s="116" t="s">
        <v>280</v>
      </c>
      <c r="B579" s="117" t="s">
        <v>42</v>
      </c>
      <c r="C579" s="116">
        <v>100</v>
      </c>
      <c r="D579" s="103" t="s">
        <v>835</v>
      </c>
      <c r="F579" s="118"/>
      <c r="G579" s="116"/>
    </row>
    <row r="580" spans="1:7" x14ac:dyDescent="0.2">
      <c r="A580" s="273" t="s">
        <v>220</v>
      </c>
      <c r="B580" s="274"/>
      <c r="C580" s="116">
        <v>585</v>
      </c>
      <c r="D580" s="103"/>
      <c r="F580" s="121" t="s">
        <v>220</v>
      </c>
      <c r="G580" s="116">
        <f>SUM(G575:G579)</f>
        <v>500</v>
      </c>
    </row>
    <row r="581" spans="1:7" x14ac:dyDescent="0.2">
      <c r="A581" s="122"/>
      <c r="B581" s="122"/>
      <c r="C581" s="116"/>
      <c r="D581" s="103"/>
      <c r="F581" s="270" t="s">
        <v>159</v>
      </c>
      <c r="G581" s="272"/>
    </row>
    <row r="582" spans="1:7" x14ac:dyDescent="0.2">
      <c r="A582" s="122"/>
      <c r="B582" s="122"/>
      <c r="C582" s="116"/>
      <c r="D582" s="103"/>
      <c r="F582" s="118" t="s">
        <v>309</v>
      </c>
      <c r="G582" s="116">
        <v>150</v>
      </c>
    </row>
    <row r="583" spans="1:7" ht="33" x14ac:dyDescent="0.2">
      <c r="A583" s="122"/>
      <c r="B583" s="122"/>
      <c r="C583" s="116"/>
      <c r="D583" s="103"/>
      <c r="F583" s="118" t="s">
        <v>310</v>
      </c>
      <c r="G583" s="116">
        <v>20</v>
      </c>
    </row>
    <row r="584" spans="1:7" x14ac:dyDescent="0.2">
      <c r="A584" s="122"/>
      <c r="B584" s="122"/>
      <c r="C584" s="116"/>
      <c r="D584" s="103"/>
      <c r="F584" s="118"/>
      <c r="G584" s="116"/>
    </row>
    <row r="585" spans="1:7" x14ac:dyDescent="0.2">
      <c r="A585" s="122"/>
      <c r="B585" s="122"/>
      <c r="C585" s="116"/>
      <c r="D585" s="103"/>
      <c r="F585" s="123" t="s">
        <v>160</v>
      </c>
      <c r="G585" s="116">
        <v>170</v>
      </c>
    </row>
    <row r="586" spans="1:7" x14ac:dyDescent="0.2">
      <c r="A586" s="270" t="s">
        <v>11</v>
      </c>
      <c r="B586" s="271"/>
      <c r="C586" s="272"/>
      <c r="D586" s="103"/>
      <c r="F586" s="270" t="s">
        <v>11</v>
      </c>
      <c r="G586" s="272"/>
    </row>
    <row r="587" spans="1:7" x14ac:dyDescent="0.2">
      <c r="A587" s="116" t="s">
        <v>474</v>
      </c>
      <c r="B587" s="117" t="s">
        <v>475</v>
      </c>
      <c r="C587" s="116">
        <v>60</v>
      </c>
      <c r="D587" s="103"/>
      <c r="F587" s="117" t="s">
        <v>475</v>
      </c>
      <c r="G587" s="116">
        <v>60</v>
      </c>
    </row>
    <row r="588" spans="1:7" ht="33" x14ac:dyDescent="0.2">
      <c r="A588" s="120" t="s">
        <v>293</v>
      </c>
      <c r="B588" s="117" t="s">
        <v>434</v>
      </c>
      <c r="C588" s="116">
        <v>220</v>
      </c>
      <c r="D588" s="103"/>
      <c r="F588" s="117" t="s">
        <v>434</v>
      </c>
      <c r="G588" s="116">
        <v>220</v>
      </c>
    </row>
    <row r="589" spans="1:7" x14ac:dyDescent="0.2">
      <c r="A589" s="120" t="s">
        <v>552</v>
      </c>
      <c r="B589" s="117" t="s">
        <v>553</v>
      </c>
      <c r="C589" s="116">
        <v>240</v>
      </c>
      <c r="D589" s="103"/>
      <c r="F589" s="117" t="s">
        <v>553</v>
      </c>
      <c r="G589" s="116">
        <v>240</v>
      </c>
    </row>
    <row r="590" spans="1:7" ht="49.5" x14ac:dyDescent="0.2">
      <c r="A590" s="116" t="s">
        <v>366</v>
      </c>
      <c r="B590" s="117" t="s">
        <v>403</v>
      </c>
      <c r="C590" s="116">
        <v>200</v>
      </c>
      <c r="D590" s="103" t="s">
        <v>830</v>
      </c>
      <c r="F590" s="118" t="s">
        <v>403</v>
      </c>
      <c r="G590" s="116">
        <v>200</v>
      </c>
    </row>
    <row r="591" spans="1:7" ht="33" x14ac:dyDescent="0.2">
      <c r="A591" s="120"/>
      <c r="B591" s="117" t="s">
        <v>64</v>
      </c>
      <c r="C591" s="116">
        <v>20</v>
      </c>
      <c r="D591" s="103" t="s">
        <v>839</v>
      </c>
      <c r="F591" s="118" t="s">
        <v>70</v>
      </c>
      <c r="G591" s="116">
        <v>60</v>
      </c>
    </row>
    <row r="592" spans="1:7" ht="33" x14ac:dyDescent="0.2">
      <c r="A592" s="120"/>
      <c r="B592" s="117" t="s">
        <v>224</v>
      </c>
      <c r="C592" s="116">
        <v>50</v>
      </c>
      <c r="D592" s="103" t="s">
        <v>839</v>
      </c>
      <c r="F592" s="118"/>
      <c r="G592" s="116"/>
    </row>
    <row r="593" spans="1:7" ht="33" x14ac:dyDescent="0.2">
      <c r="A593" s="116" t="s">
        <v>280</v>
      </c>
      <c r="B593" s="117" t="s">
        <v>43</v>
      </c>
      <c r="C593" s="116">
        <v>100</v>
      </c>
      <c r="D593" s="103" t="s">
        <v>832</v>
      </c>
      <c r="F593" s="118"/>
      <c r="G593" s="116"/>
    </row>
    <row r="594" spans="1:7" x14ac:dyDescent="0.2">
      <c r="A594" s="122" t="s">
        <v>44</v>
      </c>
      <c r="B594" s="122"/>
      <c r="C594" s="116">
        <v>890</v>
      </c>
      <c r="D594" s="103"/>
      <c r="F594" s="123" t="s">
        <v>44</v>
      </c>
      <c r="G594" s="116">
        <f>SUM(G587:G593)</f>
        <v>780</v>
      </c>
    </row>
    <row r="595" spans="1:7" x14ac:dyDescent="0.2">
      <c r="A595" s="275" t="s">
        <v>264</v>
      </c>
      <c r="B595" s="276"/>
      <c r="C595" s="277"/>
      <c r="D595" s="103"/>
      <c r="F595" s="275" t="s">
        <v>264</v>
      </c>
      <c r="G595" s="277"/>
    </row>
    <row r="596" spans="1:7" ht="33" x14ac:dyDescent="0.2">
      <c r="A596" s="120" t="s">
        <v>479</v>
      </c>
      <c r="B596" s="117" t="s">
        <v>480</v>
      </c>
      <c r="C596" s="116">
        <v>55</v>
      </c>
      <c r="D596" s="103" t="s">
        <v>831</v>
      </c>
      <c r="F596" s="118"/>
      <c r="G596" s="116"/>
    </row>
    <row r="597" spans="1:7" ht="49.5" x14ac:dyDescent="0.2">
      <c r="A597" s="120" t="s">
        <v>356</v>
      </c>
      <c r="B597" s="117" t="s">
        <v>357</v>
      </c>
      <c r="C597" s="116">
        <v>200</v>
      </c>
      <c r="D597" s="103" t="s">
        <v>830</v>
      </c>
      <c r="F597" s="118" t="s">
        <v>294</v>
      </c>
      <c r="G597" s="116">
        <v>200</v>
      </c>
    </row>
    <row r="598" spans="1:7" ht="33" x14ac:dyDescent="0.2">
      <c r="A598" s="116" t="s">
        <v>280</v>
      </c>
      <c r="B598" s="117" t="s">
        <v>42</v>
      </c>
      <c r="C598" s="116">
        <v>100</v>
      </c>
      <c r="D598" s="103" t="s">
        <v>835</v>
      </c>
      <c r="F598" s="118" t="s">
        <v>309</v>
      </c>
      <c r="G598" s="116">
        <v>150</v>
      </c>
    </row>
    <row r="599" spans="1:7" x14ac:dyDescent="0.2">
      <c r="A599" s="273" t="s">
        <v>325</v>
      </c>
      <c r="B599" s="274"/>
      <c r="C599" s="116">
        <v>355</v>
      </c>
      <c r="D599" s="103"/>
      <c r="F599" s="121" t="s">
        <v>325</v>
      </c>
      <c r="G599" s="116">
        <f>SUM(G597:G598)</f>
        <v>350</v>
      </c>
    </row>
    <row r="600" spans="1:7" x14ac:dyDescent="0.2">
      <c r="A600" s="273" t="s">
        <v>554</v>
      </c>
      <c r="B600" s="274"/>
      <c r="C600" s="124" t="s">
        <v>351</v>
      </c>
      <c r="D600" s="103"/>
      <c r="F600" s="121" t="s">
        <v>554</v>
      </c>
      <c r="G600" s="124">
        <f>G580+G585+G594+G599</f>
        <v>1800</v>
      </c>
    </row>
  </sheetData>
  <mergeCells count="266">
    <mergeCell ref="A599:B599"/>
    <mergeCell ref="A600:B600"/>
    <mergeCell ref="A580:B580"/>
    <mergeCell ref="F581:G581"/>
    <mergeCell ref="A586:C586"/>
    <mergeCell ref="F586:G586"/>
    <mergeCell ref="A595:C595"/>
    <mergeCell ref="F595:G595"/>
    <mergeCell ref="A571:B571"/>
    <mergeCell ref="A572:B572"/>
    <mergeCell ref="A573:C573"/>
    <mergeCell ref="F573:G573"/>
    <mergeCell ref="A574:C574"/>
    <mergeCell ref="F574:G574"/>
    <mergeCell ref="A551:B551"/>
    <mergeCell ref="F552:G552"/>
    <mergeCell ref="A557:C557"/>
    <mergeCell ref="F557:G557"/>
    <mergeCell ref="A566:B566"/>
    <mergeCell ref="A567:C567"/>
    <mergeCell ref="F567:G567"/>
    <mergeCell ref="A540:B540"/>
    <mergeCell ref="A541:B541"/>
    <mergeCell ref="A542:C542"/>
    <mergeCell ref="F542:G542"/>
    <mergeCell ref="A543:C543"/>
    <mergeCell ref="F543:G543"/>
    <mergeCell ref="A520:B520"/>
    <mergeCell ref="F521:G521"/>
    <mergeCell ref="A526:C526"/>
    <mergeCell ref="F526:G526"/>
    <mergeCell ref="A535:B535"/>
    <mergeCell ref="A536:C536"/>
    <mergeCell ref="F536:G536"/>
    <mergeCell ref="A511:B511"/>
    <mergeCell ref="A512:B512"/>
    <mergeCell ref="A513:C513"/>
    <mergeCell ref="F513:G513"/>
    <mergeCell ref="A514:C514"/>
    <mergeCell ref="F514:G514"/>
    <mergeCell ref="A492:B492"/>
    <mergeCell ref="F493:G493"/>
    <mergeCell ref="A498:C498"/>
    <mergeCell ref="F498:G498"/>
    <mergeCell ref="A506:B506"/>
    <mergeCell ref="A507:C507"/>
    <mergeCell ref="F507:G507"/>
    <mergeCell ref="A483:B483"/>
    <mergeCell ref="A484:B484"/>
    <mergeCell ref="A485:C485"/>
    <mergeCell ref="F485:G485"/>
    <mergeCell ref="A486:C486"/>
    <mergeCell ref="F486:G486"/>
    <mergeCell ref="A463:B463"/>
    <mergeCell ref="F464:G464"/>
    <mergeCell ref="A469:C469"/>
    <mergeCell ref="F469:G469"/>
    <mergeCell ref="A478:B478"/>
    <mergeCell ref="A479:C479"/>
    <mergeCell ref="F479:G479"/>
    <mergeCell ref="A452:B452"/>
    <mergeCell ref="A453:B453"/>
    <mergeCell ref="A454:C454"/>
    <mergeCell ref="F454:G454"/>
    <mergeCell ref="A455:C455"/>
    <mergeCell ref="F455:G455"/>
    <mergeCell ref="A432:B432"/>
    <mergeCell ref="F433:G433"/>
    <mergeCell ref="A438:C438"/>
    <mergeCell ref="F438:G438"/>
    <mergeCell ref="A447:B447"/>
    <mergeCell ref="A448:C448"/>
    <mergeCell ref="F448:G448"/>
    <mergeCell ref="A422:B422"/>
    <mergeCell ref="A423:B423"/>
    <mergeCell ref="A424:C424"/>
    <mergeCell ref="F424:G424"/>
    <mergeCell ref="A425:C425"/>
    <mergeCell ref="F425:G425"/>
    <mergeCell ref="A403:B403"/>
    <mergeCell ref="F404:G404"/>
    <mergeCell ref="A409:C409"/>
    <mergeCell ref="F409:G409"/>
    <mergeCell ref="A417:B417"/>
    <mergeCell ref="A418:C418"/>
    <mergeCell ref="F418:G418"/>
    <mergeCell ref="A392:B392"/>
    <mergeCell ref="A393:B393"/>
    <mergeCell ref="A394:C394"/>
    <mergeCell ref="F394:G394"/>
    <mergeCell ref="A395:C395"/>
    <mergeCell ref="F395:G395"/>
    <mergeCell ref="A373:B373"/>
    <mergeCell ref="F374:G374"/>
    <mergeCell ref="A379:C379"/>
    <mergeCell ref="F379:G379"/>
    <mergeCell ref="A387:B387"/>
    <mergeCell ref="A388:C388"/>
    <mergeCell ref="F388:G388"/>
    <mergeCell ref="A363:B363"/>
    <mergeCell ref="A364:B364"/>
    <mergeCell ref="A365:C365"/>
    <mergeCell ref="F365:G365"/>
    <mergeCell ref="A366:C366"/>
    <mergeCell ref="F366:G366"/>
    <mergeCell ref="A343:B343"/>
    <mergeCell ref="F344:G344"/>
    <mergeCell ref="A349:C349"/>
    <mergeCell ref="F349:G349"/>
    <mergeCell ref="A358:B358"/>
    <mergeCell ref="A359:C359"/>
    <mergeCell ref="F359:G359"/>
    <mergeCell ref="A334:B334"/>
    <mergeCell ref="A335:B335"/>
    <mergeCell ref="A336:C336"/>
    <mergeCell ref="F336:G336"/>
    <mergeCell ref="A337:C337"/>
    <mergeCell ref="F337:G337"/>
    <mergeCell ref="A314:B314"/>
    <mergeCell ref="F315:G315"/>
    <mergeCell ref="A320:C320"/>
    <mergeCell ref="F320:G320"/>
    <mergeCell ref="A329:B329"/>
    <mergeCell ref="A330:C330"/>
    <mergeCell ref="F330:G330"/>
    <mergeCell ref="A303:B303"/>
    <mergeCell ref="A304:B304"/>
    <mergeCell ref="A305:C305"/>
    <mergeCell ref="F305:G305"/>
    <mergeCell ref="A306:C306"/>
    <mergeCell ref="F306:G306"/>
    <mergeCell ref="A284:B284"/>
    <mergeCell ref="F285:G285"/>
    <mergeCell ref="A290:C290"/>
    <mergeCell ref="F290:G290"/>
    <mergeCell ref="A298:B298"/>
    <mergeCell ref="A299:C299"/>
    <mergeCell ref="F299:G299"/>
    <mergeCell ref="A275:B275"/>
    <mergeCell ref="A276:B276"/>
    <mergeCell ref="A277:C277"/>
    <mergeCell ref="F277:G277"/>
    <mergeCell ref="A278:C278"/>
    <mergeCell ref="F278:G278"/>
    <mergeCell ref="A255:B255"/>
    <mergeCell ref="F256:G256"/>
    <mergeCell ref="A261:C261"/>
    <mergeCell ref="F261:G261"/>
    <mergeCell ref="A270:B270"/>
    <mergeCell ref="A271:C271"/>
    <mergeCell ref="F271:G271"/>
    <mergeCell ref="A244:B244"/>
    <mergeCell ref="A245:B245"/>
    <mergeCell ref="A246:C246"/>
    <mergeCell ref="F246:G246"/>
    <mergeCell ref="A247:C247"/>
    <mergeCell ref="F247:G247"/>
    <mergeCell ref="A224:B224"/>
    <mergeCell ref="F225:G225"/>
    <mergeCell ref="A230:C230"/>
    <mergeCell ref="F230:G230"/>
    <mergeCell ref="A239:B239"/>
    <mergeCell ref="A240:C240"/>
    <mergeCell ref="F240:G240"/>
    <mergeCell ref="A214:B214"/>
    <mergeCell ref="A215:B215"/>
    <mergeCell ref="A216:C216"/>
    <mergeCell ref="F216:G216"/>
    <mergeCell ref="A217:C217"/>
    <mergeCell ref="F217:G217"/>
    <mergeCell ref="A195:B195"/>
    <mergeCell ref="F196:G196"/>
    <mergeCell ref="A201:C201"/>
    <mergeCell ref="F201:G201"/>
    <mergeCell ref="A209:B209"/>
    <mergeCell ref="A210:C210"/>
    <mergeCell ref="F210:G210"/>
    <mergeCell ref="A186:B186"/>
    <mergeCell ref="A187:B187"/>
    <mergeCell ref="A188:C188"/>
    <mergeCell ref="F188:G188"/>
    <mergeCell ref="A189:C189"/>
    <mergeCell ref="F189:G189"/>
    <mergeCell ref="A166:B166"/>
    <mergeCell ref="F167:G167"/>
    <mergeCell ref="A172:C172"/>
    <mergeCell ref="F172:G172"/>
    <mergeCell ref="A181:B181"/>
    <mergeCell ref="A182:C182"/>
    <mergeCell ref="F182:G182"/>
    <mergeCell ref="A155:B155"/>
    <mergeCell ref="A156:B156"/>
    <mergeCell ref="A157:C157"/>
    <mergeCell ref="F157:G157"/>
    <mergeCell ref="A158:C158"/>
    <mergeCell ref="F158:G158"/>
    <mergeCell ref="A136:B136"/>
    <mergeCell ref="F137:G137"/>
    <mergeCell ref="A142:C142"/>
    <mergeCell ref="F142:G142"/>
    <mergeCell ref="A150:B150"/>
    <mergeCell ref="A151:C151"/>
    <mergeCell ref="F151:G151"/>
    <mergeCell ref="A126:B126"/>
    <mergeCell ref="A127:B127"/>
    <mergeCell ref="A128:C128"/>
    <mergeCell ref="F128:G128"/>
    <mergeCell ref="A129:C129"/>
    <mergeCell ref="F129:G129"/>
    <mergeCell ref="A106:B106"/>
    <mergeCell ref="F107:G107"/>
    <mergeCell ref="A112:C112"/>
    <mergeCell ref="F112:G112"/>
    <mergeCell ref="A121:B121"/>
    <mergeCell ref="A122:C122"/>
    <mergeCell ref="F122:G122"/>
    <mergeCell ref="A95:B95"/>
    <mergeCell ref="A96:B96"/>
    <mergeCell ref="A97:C97"/>
    <mergeCell ref="F97:G97"/>
    <mergeCell ref="A98:C98"/>
    <mergeCell ref="F98:G98"/>
    <mergeCell ref="A75:B75"/>
    <mergeCell ref="F76:G76"/>
    <mergeCell ref="A81:C81"/>
    <mergeCell ref="F81:G81"/>
    <mergeCell ref="A90:B90"/>
    <mergeCell ref="A91:C91"/>
    <mergeCell ref="F91:G91"/>
    <mergeCell ref="A65:B65"/>
    <mergeCell ref="A66:B66"/>
    <mergeCell ref="A67:C67"/>
    <mergeCell ref="F67:G67"/>
    <mergeCell ref="A68:C68"/>
    <mergeCell ref="F68:G68"/>
    <mergeCell ref="F46:G46"/>
    <mergeCell ref="A51:C51"/>
    <mergeCell ref="F51:G51"/>
    <mergeCell ref="A60:B60"/>
    <mergeCell ref="A61:C61"/>
    <mergeCell ref="F61:G61"/>
    <mergeCell ref="A37:B37"/>
    <mergeCell ref="A38:C38"/>
    <mergeCell ref="F38:G38"/>
    <mergeCell ref="A39:C39"/>
    <mergeCell ref="F39:G39"/>
    <mergeCell ref="A45:B45"/>
    <mergeCell ref="A31:B31"/>
    <mergeCell ref="A32:C32"/>
    <mergeCell ref="F32:G32"/>
    <mergeCell ref="A36:B36"/>
    <mergeCell ref="A7:C7"/>
    <mergeCell ref="F7:G7"/>
    <mergeCell ref="A8:C8"/>
    <mergeCell ref="F8:G8"/>
    <mergeCell ref="A16:B16"/>
    <mergeCell ref="F17:G17"/>
    <mergeCell ref="A2:G2"/>
    <mergeCell ref="A5:A6"/>
    <mergeCell ref="B5:B6"/>
    <mergeCell ref="C5:C6"/>
    <mergeCell ref="D5:D6"/>
    <mergeCell ref="F5:F6"/>
    <mergeCell ref="G5:G6"/>
    <mergeCell ref="A22:C22"/>
    <mergeCell ref="F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10" manualBreakCount="10">
    <brk id="66" max="16383" man="1"/>
    <brk id="127" max="16383" man="1"/>
    <brk id="187" max="16383" man="1"/>
    <brk id="245" max="16383" man="1"/>
    <brk id="304" max="16383" man="1"/>
    <brk id="364" max="16383" man="1"/>
    <brk id="423" max="16383" man="1"/>
    <brk id="484" max="16383" man="1"/>
    <brk id="541" max="16383" man="1"/>
    <brk id="5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24"/>
  <sheetViews>
    <sheetView view="pageBreakPreview" topLeftCell="A16" zoomScale="75" zoomScaleNormal="75" zoomScaleSheetLayoutView="75" workbookViewId="0">
      <selection activeCell="C6" sqref="C6"/>
    </sheetView>
  </sheetViews>
  <sheetFormatPr defaultColWidth="10.6640625" defaultRowHeight="16.5" x14ac:dyDescent="0.3"/>
  <cols>
    <col min="1" max="1" width="16.5" style="64" customWidth="1"/>
    <col min="2" max="2" width="13.33203125" style="64" customWidth="1"/>
    <col min="3" max="3" width="18.1640625" style="64" customWidth="1"/>
    <col min="4" max="4" width="17.5" style="64" customWidth="1"/>
    <col min="5" max="5" width="18" style="64" customWidth="1"/>
    <col min="6" max="6" width="16.6640625" style="64" customWidth="1"/>
    <col min="7" max="8" width="16.5" style="64" customWidth="1"/>
    <col min="9" max="9" width="17.1640625" style="64" customWidth="1"/>
    <col min="10" max="10" width="13.83203125" style="64" customWidth="1"/>
    <col min="11" max="11" width="14.6640625" style="64" customWidth="1"/>
    <col min="12" max="12" width="15.5" style="64" customWidth="1"/>
    <col min="13" max="13" width="17.33203125" style="64" customWidth="1"/>
    <col min="14" max="14" width="22" style="64" customWidth="1"/>
    <col min="15" max="15" width="16.6640625" style="64" customWidth="1"/>
    <col min="16" max="16" width="14" style="64" customWidth="1"/>
    <col min="17" max="17" width="17.5" style="64" customWidth="1"/>
    <col min="18" max="18" width="16.33203125" style="64" customWidth="1"/>
    <col min="19" max="19" width="18.6640625" style="64" customWidth="1"/>
    <col min="20" max="20" width="20.5" style="64" customWidth="1"/>
    <col min="21" max="21" width="14.1640625" style="64" customWidth="1"/>
    <col min="22" max="22" width="15.83203125" style="64" customWidth="1"/>
    <col min="23" max="23" width="20.6640625" style="64" customWidth="1"/>
    <col min="24" max="16384" width="10.6640625" style="64"/>
  </cols>
  <sheetData>
    <row r="1" spans="1:22" x14ac:dyDescent="0.3">
      <c r="A1" s="63"/>
      <c r="B1" s="63"/>
      <c r="C1" s="63"/>
      <c r="D1" s="63"/>
      <c r="E1" s="63"/>
      <c r="F1" s="63"/>
      <c r="G1" s="131" t="s">
        <v>57</v>
      </c>
      <c r="H1" s="63"/>
      <c r="I1" s="63"/>
      <c r="J1" s="63"/>
      <c r="K1" s="63"/>
      <c r="L1" s="131" t="s">
        <v>57</v>
      </c>
      <c r="M1" s="20"/>
      <c r="Q1" s="131" t="s">
        <v>57</v>
      </c>
      <c r="V1" s="131" t="s">
        <v>57</v>
      </c>
    </row>
    <row r="2" spans="1:22" ht="61.5" customHeight="1" x14ac:dyDescent="0.3">
      <c r="B2" s="281" t="s">
        <v>802</v>
      </c>
      <c r="C2" s="281"/>
      <c r="D2" s="281"/>
      <c r="E2" s="281"/>
      <c r="F2" s="281"/>
      <c r="G2" s="281"/>
      <c r="H2" s="281" t="s">
        <v>802</v>
      </c>
      <c r="I2" s="281"/>
      <c r="J2" s="281"/>
      <c r="K2" s="281"/>
      <c r="L2" s="281"/>
      <c r="M2" s="281" t="s">
        <v>802</v>
      </c>
      <c r="N2" s="281"/>
      <c r="O2" s="281"/>
      <c r="P2" s="281"/>
      <c r="Q2" s="281"/>
      <c r="R2" s="281" t="s">
        <v>802</v>
      </c>
      <c r="S2" s="281"/>
      <c r="T2" s="281"/>
      <c r="U2" s="281"/>
      <c r="V2" s="281"/>
    </row>
    <row r="3" spans="1:22" x14ac:dyDescent="0.3">
      <c r="A3" s="282" t="s">
        <v>41</v>
      </c>
      <c r="B3" s="65" t="s">
        <v>168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65" t="s">
        <v>10</v>
      </c>
      <c r="M3" s="65" t="s">
        <v>555</v>
      </c>
      <c r="N3" s="65" t="s">
        <v>556</v>
      </c>
      <c r="O3" s="65" t="s">
        <v>557</v>
      </c>
      <c r="P3" s="65" t="s">
        <v>558</v>
      </c>
      <c r="Q3" s="65" t="s">
        <v>559</v>
      </c>
      <c r="R3" s="65" t="s">
        <v>560</v>
      </c>
      <c r="S3" s="65" t="s">
        <v>561</v>
      </c>
      <c r="T3" s="65" t="s">
        <v>562</v>
      </c>
      <c r="U3" s="65" t="s">
        <v>563</v>
      </c>
      <c r="V3" s="65" t="s">
        <v>564</v>
      </c>
    </row>
    <row r="4" spans="1:22" ht="33" x14ac:dyDescent="0.3">
      <c r="A4" s="283"/>
      <c r="B4" s="65" t="s">
        <v>565</v>
      </c>
      <c r="C4" s="65"/>
      <c r="D4" s="65"/>
      <c r="E4" s="65"/>
      <c r="G4" s="66"/>
      <c r="H4" s="65"/>
      <c r="I4" s="66"/>
      <c r="J4" s="66"/>
      <c r="K4" s="65"/>
      <c r="L4" s="65"/>
      <c r="M4" s="65"/>
      <c r="N4" s="66"/>
      <c r="O4" s="66"/>
      <c r="P4" s="65"/>
      <c r="Q4" s="65"/>
      <c r="R4" s="65"/>
      <c r="S4" s="66"/>
      <c r="T4" s="65"/>
      <c r="U4" s="65"/>
      <c r="V4" s="65"/>
    </row>
    <row r="5" spans="1:22" ht="49.5" x14ac:dyDescent="0.3">
      <c r="A5" s="283"/>
      <c r="B5" s="65" t="s">
        <v>566</v>
      </c>
      <c r="C5" s="66" t="s">
        <v>567</v>
      </c>
      <c r="D5" s="66"/>
      <c r="E5" s="65"/>
      <c r="F5" s="66" t="s">
        <v>567</v>
      </c>
      <c r="G5" s="65"/>
      <c r="H5" s="66" t="s">
        <v>567</v>
      </c>
      <c r="I5" s="65"/>
      <c r="J5" s="65"/>
      <c r="K5" s="66" t="s">
        <v>567</v>
      </c>
      <c r="L5" s="65"/>
      <c r="M5" s="66" t="s">
        <v>567</v>
      </c>
      <c r="N5" s="65"/>
      <c r="O5" s="65"/>
      <c r="P5" s="66" t="s">
        <v>567</v>
      </c>
      <c r="Q5" s="65"/>
      <c r="R5" s="66" t="s">
        <v>567</v>
      </c>
      <c r="S5" s="65"/>
      <c r="T5" s="65"/>
      <c r="U5" s="66" t="s">
        <v>567</v>
      </c>
      <c r="V5" s="65"/>
    </row>
    <row r="6" spans="1:22" ht="49.5" x14ac:dyDescent="0.3">
      <c r="A6" s="283"/>
      <c r="B6" s="65" t="s">
        <v>568</v>
      </c>
      <c r="C6" s="66" t="s">
        <v>569</v>
      </c>
      <c r="D6" s="65"/>
      <c r="E6" s="65"/>
      <c r="F6" s="66" t="s">
        <v>569</v>
      </c>
      <c r="G6" s="65"/>
      <c r="H6" s="66" t="s">
        <v>569</v>
      </c>
      <c r="I6" s="65"/>
      <c r="J6" s="65"/>
      <c r="K6" s="66" t="s">
        <v>569</v>
      </c>
      <c r="L6" s="65"/>
      <c r="M6" s="66" t="s">
        <v>569</v>
      </c>
      <c r="N6" s="65"/>
      <c r="O6" s="65"/>
      <c r="P6" s="66" t="s">
        <v>569</v>
      </c>
      <c r="Q6" s="65"/>
      <c r="R6" s="66" t="s">
        <v>569</v>
      </c>
      <c r="S6" s="65"/>
      <c r="T6" s="65"/>
      <c r="U6" s="66" t="s">
        <v>569</v>
      </c>
      <c r="V6" s="65"/>
    </row>
    <row r="7" spans="1:22" ht="115.5" x14ac:dyDescent="0.3">
      <c r="A7" s="283"/>
      <c r="B7" s="65" t="s">
        <v>161</v>
      </c>
      <c r="C7" s="66" t="s">
        <v>216</v>
      </c>
      <c r="D7" s="66" t="s">
        <v>570</v>
      </c>
      <c r="E7" s="66" t="s">
        <v>571</v>
      </c>
      <c r="F7" s="66" t="s">
        <v>572</v>
      </c>
      <c r="G7" s="66" t="s">
        <v>573</v>
      </c>
      <c r="H7" s="66" t="s">
        <v>216</v>
      </c>
      <c r="I7" s="66" t="s">
        <v>574</v>
      </c>
      <c r="J7" s="66" t="s">
        <v>575</v>
      </c>
      <c r="K7" s="65" t="s">
        <v>576</v>
      </c>
      <c r="L7" s="66" t="s">
        <v>577</v>
      </c>
      <c r="M7" s="66" t="s">
        <v>578</v>
      </c>
      <c r="N7" s="66" t="s">
        <v>570</v>
      </c>
      <c r="O7" s="66" t="s">
        <v>573</v>
      </c>
      <c r="P7" s="66" t="s">
        <v>579</v>
      </c>
      <c r="Q7" s="66" t="s">
        <v>580</v>
      </c>
      <c r="R7" s="66" t="s">
        <v>216</v>
      </c>
      <c r="S7" s="66" t="s">
        <v>570</v>
      </c>
      <c r="T7" s="66" t="s">
        <v>581</v>
      </c>
      <c r="U7" s="66" t="s">
        <v>576</v>
      </c>
      <c r="V7" s="66" t="s">
        <v>577</v>
      </c>
    </row>
    <row r="8" spans="1:22" ht="47.25" customHeight="1" x14ac:dyDescent="0.3">
      <c r="A8" s="283"/>
      <c r="B8" s="65" t="s">
        <v>162</v>
      </c>
      <c r="C8" s="65"/>
      <c r="D8" s="66" t="s">
        <v>582</v>
      </c>
      <c r="E8" s="65"/>
      <c r="F8" s="65"/>
      <c r="G8" s="65"/>
      <c r="H8" s="65"/>
      <c r="I8" s="66" t="s">
        <v>582</v>
      </c>
      <c r="J8" s="66" t="s">
        <v>259</v>
      </c>
      <c r="K8" s="65"/>
      <c r="L8" s="66" t="s">
        <v>583</v>
      </c>
      <c r="M8" s="65"/>
      <c r="N8" s="66" t="s">
        <v>582</v>
      </c>
      <c r="O8" s="65"/>
      <c r="P8" s="65"/>
      <c r="Q8" s="66" t="s">
        <v>584</v>
      </c>
      <c r="R8" s="65"/>
      <c r="S8" s="66" t="s">
        <v>582</v>
      </c>
      <c r="T8" s="65"/>
      <c r="U8" s="65"/>
      <c r="V8" s="65"/>
    </row>
    <row r="9" spans="1:22" ht="66" x14ac:dyDescent="0.3">
      <c r="A9" s="283"/>
      <c r="B9" s="65" t="s">
        <v>163</v>
      </c>
      <c r="C9" s="65"/>
      <c r="D9" s="65"/>
      <c r="E9" s="66" t="s">
        <v>172</v>
      </c>
      <c r="F9" s="65"/>
      <c r="G9" s="65"/>
      <c r="H9" s="65"/>
      <c r="I9" s="65"/>
      <c r="J9" s="66" t="s">
        <v>585</v>
      </c>
      <c r="K9" s="65"/>
      <c r="L9" s="65"/>
      <c r="M9" s="65"/>
      <c r="N9" s="65"/>
      <c r="O9" s="65"/>
      <c r="P9" s="65"/>
      <c r="Q9" s="65"/>
      <c r="R9" s="65"/>
      <c r="S9" s="65"/>
      <c r="T9" s="66" t="s">
        <v>586</v>
      </c>
      <c r="U9" s="66" t="s">
        <v>186</v>
      </c>
      <c r="V9" s="66" t="s">
        <v>172</v>
      </c>
    </row>
    <row r="10" spans="1:22" ht="66" x14ac:dyDescent="0.3">
      <c r="A10" s="283"/>
      <c r="B10" s="65" t="s">
        <v>164</v>
      </c>
      <c r="C10" s="66" t="s">
        <v>186</v>
      </c>
      <c r="D10" s="66" t="s">
        <v>587</v>
      </c>
      <c r="E10" s="66" t="s">
        <v>188</v>
      </c>
      <c r="F10" s="66" t="s">
        <v>186</v>
      </c>
      <c r="G10" s="66" t="s">
        <v>189</v>
      </c>
      <c r="H10" s="66" t="s">
        <v>190</v>
      </c>
      <c r="I10" s="66" t="s">
        <v>587</v>
      </c>
      <c r="J10" s="66" t="s">
        <v>188</v>
      </c>
      <c r="K10" s="66" t="s">
        <v>186</v>
      </c>
      <c r="L10" s="66" t="s">
        <v>189</v>
      </c>
      <c r="M10" s="66" t="s">
        <v>186</v>
      </c>
      <c r="N10" s="66" t="s">
        <v>587</v>
      </c>
      <c r="O10" s="66" t="s">
        <v>188</v>
      </c>
      <c r="P10" s="66" t="s">
        <v>186</v>
      </c>
      <c r="Q10" s="66" t="s">
        <v>189</v>
      </c>
      <c r="R10" s="66" t="s">
        <v>190</v>
      </c>
      <c r="S10" s="66" t="s">
        <v>587</v>
      </c>
      <c r="T10" s="66" t="s">
        <v>188</v>
      </c>
      <c r="U10" s="65"/>
      <c r="V10" s="66" t="s">
        <v>189</v>
      </c>
    </row>
    <row r="11" spans="1:22" ht="49.5" x14ac:dyDescent="0.3">
      <c r="A11" s="283"/>
      <c r="B11" s="65" t="s">
        <v>165</v>
      </c>
      <c r="C11" s="66" t="s">
        <v>588</v>
      </c>
      <c r="D11" s="66" t="s">
        <v>588</v>
      </c>
      <c r="E11" s="66" t="s">
        <v>588</v>
      </c>
      <c r="F11" s="66" t="s">
        <v>588</v>
      </c>
      <c r="G11" s="66" t="s">
        <v>589</v>
      </c>
      <c r="H11" s="66" t="s">
        <v>588</v>
      </c>
      <c r="I11" s="66" t="s">
        <v>588</v>
      </c>
      <c r="J11" s="66" t="s">
        <v>588</v>
      </c>
      <c r="K11" s="66" t="s">
        <v>588</v>
      </c>
      <c r="L11" s="66" t="s">
        <v>588</v>
      </c>
      <c r="M11" s="66" t="s">
        <v>588</v>
      </c>
      <c r="N11" s="66" t="s">
        <v>588</v>
      </c>
      <c r="O11" s="66" t="s">
        <v>589</v>
      </c>
      <c r="P11" s="66" t="s">
        <v>588</v>
      </c>
      <c r="Q11" s="66" t="s">
        <v>588</v>
      </c>
      <c r="R11" s="66" t="s">
        <v>588</v>
      </c>
      <c r="S11" s="66" t="s">
        <v>588</v>
      </c>
      <c r="T11" s="66" t="s">
        <v>588</v>
      </c>
      <c r="U11" s="66" t="s">
        <v>588</v>
      </c>
      <c r="V11" s="66" t="s">
        <v>588</v>
      </c>
    </row>
    <row r="12" spans="1:22" x14ac:dyDescent="0.3">
      <c r="A12" s="284" t="s">
        <v>159</v>
      </c>
      <c r="B12" s="65" t="s">
        <v>166</v>
      </c>
      <c r="C12" s="66" t="s">
        <v>590</v>
      </c>
      <c r="D12" s="66" t="s">
        <v>590</v>
      </c>
      <c r="E12" s="66" t="s">
        <v>590</v>
      </c>
      <c r="F12" s="66" t="s">
        <v>590</v>
      </c>
      <c r="G12" s="66" t="s">
        <v>590</v>
      </c>
      <c r="H12" s="66" t="s">
        <v>590</v>
      </c>
      <c r="I12" s="66" t="s">
        <v>590</v>
      </c>
      <c r="J12" s="66" t="s">
        <v>590</v>
      </c>
      <c r="K12" s="66" t="s">
        <v>590</v>
      </c>
      <c r="L12" s="66" t="s">
        <v>590</v>
      </c>
      <c r="M12" s="66" t="s">
        <v>590</v>
      </c>
      <c r="N12" s="66" t="s">
        <v>590</v>
      </c>
      <c r="O12" s="66" t="s">
        <v>590</v>
      </c>
      <c r="P12" s="66" t="s">
        <v>590</v>
      </c>
      <c r="Q12" s="66" t="s">
        <v>590</v>
      </c>
      <c r="R12" s="66" t="s">
        <v>590</v>
      </c>
      <c r="S12" s="66" t="s">
        <v>590</v>
      </c>
      <c r="T12" s="66" t="s">
        <v>590</v>
      </c>
      <c r="U12" s="66" t="s">
        <v>590</v>
      </c>
      <c r="V12" s="66" t="s">
        <v>590</v>
      </c>
    </row>
    <row r="13" spans="1:22" ht="49.5" x14ac:dyDescent="0.3">
      <c r="A13" s="285"/>
      <c r="B13" s="65" t="s">
        <v>591</v>
      </c>
      <c r="C13" s="66" t="s">
        <v>592</v>
      </c>
      <c r="D13" s="66" t="s">
        <v>592</v>
      </c>
      <c r="E13" s="66" t="s">
        <v>592</v>
      </c>
      <c r="F13" s="66" t="s">
        <v>592</v>
      </c>
      <c r="G13" s="66" t="s">
        <v>592</v>
      </c>
      <c r="H13" s="66" t="s">
        <v>592</v>
      </c>
      <c r="I13" s="66" t="s">
        <v>592</v>
      </c>
      <c r="J13" s="66" t="s">
        <v>592</v>
      </c>
      <c r="K13" s="66" t="s">
        <v>592</v>
      </c>
      <c r="L13" s="66" t="s">
        <v>592</v>
      </c>
      <c r="M13" s="66" t="s">
        <v>592</v>
      </c>
      <c r="N13" s="66" t="s">
        <v>592</v>
      </c>
      <c r="O13" s="66" t="s">
        <v>592</v>
      </c>
      <c r="P13" s="66" t="s">
        <v>592</v>
      </c>
      <c r="Q13" s="66" t="s">
        <v>592</v>
      </c>
      <c r="R13" s="66" t="s">
        <v>592</v>
      </c>
      <c r="S13" s="66" t="s">
        <v>592</v>
      </c>
      <c r="T13" s="66" t="s">
        <v>592</v>
      </c>
      <c r="U13" s="66" t="s">
        <v>592</v>
      </c>
      <c r="V13" s="66" t="s">
        <v>592</v>
      </c>
    </row>
    <row r="14" spans="1:22" ht="82.5" x14ac:dyDescent="0.3">
      <c r="A14" s="282" t="s">
        <v>11</v>
      </c>
      <c r="B14" s="65" t="s">
        <v>593</v>
      </c>
      <c r="C14" s="65" t="s">
        <v>594</v>
      </c>
      <c r="D14" s="65" t="s">
        <v>595</v>
      </c>
      <c r="E14" s="65" t="s">
        <v>596</v>
      </c>
      <c r="F14" s="65" t="s">
        <v>14</v>
      </c>
      <c r="G14" s="65" t="s">
        <v>597</v>
      </c>
      <c r="H14" s="65" t="s">
        <v>598</v>
      </c>
      <c r="I14" s="65" t="s">
        <v>599</v>
      </c>
      <c r="J14" s="65" t="s">
        <v>595</v>
      </c>
      <c r="K14" s="65" t="s">
        <v>600</v>
      </c>
      <c r="L14" s="65" t="s">
        <v>170</v>
      </c>
      <c r="M14" s="65" t="s">
        <v>598</v>
      </c>
      <c r="N14" s="65" t="s">
        <v>601</v>
      </c>
      <c r="O14" s="65" t="s">
        <v>14</v>
      </c>
      <c r="P14" s="65" t="s">
        <v>15</v>
      </c>
      <c r="Q14" s="65" t="s">
        <v>12</v>
      </c>
      <c r="R14" s="65" t="s">
        <v>599</v>
      </c>
      <c r="S14" s="65" t="s">
        <v>602</v>
      </c>
      <c r="T14" s="65" t="s">
        <v>14</v>
      </c>
      <c r="U14" s="65" t="s">
        <v>595</v>
      </c>
      <c r="V14" s="65" t="s">
        <v>170</v>
      </c>
    </row>
    <row r="15" spans="1:22" ht="132" x14ac:dyDescent="0.3">
      <c r="A15" s="283"/>
      <c r="B15" s="65" t="s">
        <v>167</v>
      </c>
      <c r="C15" s="65" t="s">
        <v>603</v>
      </c>
      <c r="D15" s="65" t="s">
        <v>604</v>
      </c>
      <c r="E15" s="65" t="s">
        <v>605</v>
      </c>
      <c r="F15" s="65" t="s">
        <v>606</v>
      </c>
      <c r="G15" s="65" t="s">
        <v>194</v>
      </c>
      <c r="H15" s="65" t="s">
        <v>607</v>
      </c>
      <c r="I15" s="65" t="s">
        <v>16</v>
      </c>
      <c r="J15" s="65" t="s">
        <v>608</v>
      </c>
      <c r="K15" s="65" t="s">
        <v>605</v>
      </c>
      <c r="L15" s="65" t="s">
        <v>609</v>
      </c>
      <c r="M15" s="65" t="s">
        <v>605</v>
      </c>
      <c r="N15" s="65" t="s">
        <v>610</v>
      </c>
      <c r="O15" s="65" t="s">
        <v>608</v>
      </c>
      <c r="P15" s="65" t="s">
        <v>611</v>
      </c>
      <c r="Q15" s="65" t="s">
        <v>604</v>
      </c>
      <c r="R15" s="65" t="s">
        <v>603</v>
      </c>
      <c r="S15" s="65" t="s">
        <v>609</v>
      </c>
      <c r="T15" s="65" t="s">
        <v>194</v>
      </c>
      <c r="U15" s="65" t="s">
        <v>612</v>
      </c>
      <c r="V15" s="65" t="s">
        <v>16</v>
      </c>
    </row>
    <row r="16" spans="1:22" ht="66" x14ac:dyDescent="0.3">
      <c r="A16" s="283"/>
      <c r="B16" s="65" t="s">
        <v>161</v>
      </c>
      <c r="C16" s="65" t="s">
        <v>613</v>
      </c>
      <c r="D16" s="65" t="s">
        <v>614</v>
      </c>
      <c r="E16" s="65" t="s">
        <v>197</v>
      </c>
      <c r="F16" s="65" t="s">
        <v>615</v>
      </c>
      <c r="G16" s="66" t="s">
        <v>218</v>
      </c>
      <c r="H16" s="66" t="s">
        <v>616</v>
      </c>
      <c r="I16" s="66" t="s">
        <v>478</v>
      </c>
      <c r="J16" s="66" t="s">
        <v>183</v>
      </c>
      <c r="K16" s="66" t="s">
        <v>617</v>
      </c>
      <c r="L16" s="66" t="s">
        <v>478</v>
      </c>
      <c r="M16" s="66" t="s">
        <v>618</v>
      </c>
      <c r="N16" s="66" t="s">
        <v>619</v>
      </c>
      <c r="O16" s="66" t="s">
        <v>620</v>
      </c>
      <c r="P16" s="66" t="s">
        <v>616</v>
      </c>
      <c r="Q16" s="66" t="s">
        <v>18</v>
      </c>
      <c r="R16" s="66" t="s">
        <v>621</v>
      </c>
      <c r="S16" s="66" t="s">
        <v>478</v>
      </c>
      <c r="T16" s="66" t="s">
        <v>622</v>
      </c>
      <c r="U16" s="66" t="s">
        <v>18</v>
      </c>
      <c r="V16" s="66" t="s">
        <v>623</v>
      </c>
    </row>
    <row r="17" spans="1:22" ht="82.5" x14ac:dyDescent="0.3">
      <c r="A17" s="283"/>
      <c r="B17" s="65" t="s">
        <v>162</v>
      </c>
      <c r="C17" s="66" t="s">
        <v>624</v>
      </c>
      <c r="D17" s="65"/>
      <c r="E17" s="65"/>
      <c r="F17" s="65"/>
      <c r="G17" s="65"/>
      <c r="H17" s="66" t="s">
        <v>625</v>
      </c>
      <c r="I17" s="65"/>
      <c r="J17" s="66" t="s">
        <v>626</v>
      </c>
      <c r="K17" s="66" t="s">
        <v>624</v>
      </c>
      <c r="L17" s="65"/>
      <c r="M17" s="66" t="s">
        <v>624</v>
      </c>
      <c r="N17" s="66" t="s">
        <v>624</v>
      </c>
      <c r="O17" s="65"/>
      <c r="P17" s="65"/>
      <c r="Q17" s="66" t="s">
        <v>626</v>
      </c>
      <c r="R17" s="65"/>
      <c r="S17" s="65"/>
      <c r="T17" s="65"/>
      <c r="U17" s="66" t="s">
        <v>627</v>
      </c>
      <c r="V17" s="65"/>
    </row>
    <row r="18" spans="1:22" ht="66" x14ac:dyDescent="0.3">
      <c r="A18" s="283"/>
      <c r="B18" s="65" t="s">
        <v>163</v>
      </c>
      <c r="C18" s="65" t="s">
        <v>585</v>
      </c>
      <c r="D18" s="65" t="s">
        <v>583</v>
      </c>
      <c r="E18" s="65" t="s">
        <v>580</v>
      </c>
      <c r="F18" s="65" t="s">
        <v>628</v>
      </c>
      <c r="G18" s="65"/>
      <c r="H18" s="66" t="s">
        <v>585</v>
      </c>
      <c r="I18" s="65"/>
      <c r="J18" s="66" t="s">
        <v>629</v>
      </c>
      <c r="K18" s="66" t="s">
        <v>580</v>
      </c>
      <c r="L18" s="65"/>
      <c r="M18" s="66" t="s">
        <v>585</v>
      </c>
      <c r="N18" s="66" t="s">
        <v>172</v>
      </c>
      <c r="O18" s="66" t="s">
        <v>583</v>
      </c>
      <c r="P18" s="66" t="s">
        <v>630</v>
      </c>
      <c r="Q18" s="66" t="s">
        <v>585</v>
      </c>
      <c r="R18" s="66" t="s">
        <v>583</v>
      </c>
      <c r="S18" s="65"/>
      <c r="T18" s="66" t="s">
        <v>629</v>
      </c>
      <c r="U18" s="66" t="s">
        <v>580</v>
      </c>
      <c r="V18" s="65"/>
    </row>
    <row r="19" spans="1:22" ht="82.5" x14ac:dyDescent="0.3">
      <c r="A19" s="283"/>
      <c r="B19" s="65" t="s">
        <v>164</v>
      </c>
      <c r="C19" s="65" t="s">
        <v>201</v>
      </c>
      <c r="D19" s="65" t="s">
        <v>206</v>
      </c>
      <c r="E19" s="65" t="s">
        <v>631</v>
      </c>
      <c r="F19" s="65" t="s">
        <v>204</v>
      </c>
      <c r="G19" s="66" t="s">
        <v>207</v>
      </c>
      <c r="H19" s="66" t="s">
        <v>206</v>
      </c>
      <c r="I19" s="66" t="s">
        <v>632</v>
      </c>
      <c r="J19" s="66" t="s">
        <v>201</v>
      </c>
      <c r="K19" s="66" t="s">
        <v>202</v>
      </c>
      <c r="L19" s="66" t="s">
        <v>207</v>
      </c>
      <c r="M19" s="66" t="s">
        <v>201</v>
      </c>
      <c r="N19" s="66" t="s">
        <v>203</v>
      </c>
      <c r="O19" s="66" t="s">
        <v>631</v>
      </c>
      <c r="P19" s="66" t="s">
        <v>204</v>
      </c>
      <c r="Q19" s="66" t="s">
        <v>207</v>
      </c>
      <c r="R19" s="66" t="s">
        <v>206</v>
      </c>
      <c r="S19" s="66" t="s">
        <v>632</v>
      </c>
      <c r="T19" s="66" t="s">
        <v>201</v>
      </c>
      <c r="U19" s="66" t="s">
        <v>202</v>
      </c>
      <c r="V19" s="66" t="s">
        <v>207</v>
      </c>
    </row>
    <row r="20" spans="1:22" x14ac:dyDescent="0.3">
      <c r="A20" s="283"/>
      <c r="B20" s="65" t="s">
        <v>165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33" x14ac:dyDescent="0.3">
      <c r="A21" s="283"/>
      <c r="B21" s="65" t="s">
        <v>165</v>
      </c>
      <c r="C21" s="66" t="s">
        <v>804</v>
      </c>
      <c r="D21" s="66" t="s">
        <v>804</v>
      </c>
      <c r="E21" s="66" t="s">
        <v>804</v>
      </c>
      <c r="F21" s="66" t="s">
        <v>633</v>
      </c>
      <c r="G21" s="66" t="s">
        <v>804</v>
      </c>
      <c r="H21" s="66" t="s">
        <v>804</v>
      </c>
      <c r="I21" s="66" t="s">
        <v>633</v>
      </c>
      <c r="J21" s="66" t="s">
        <v>804</v>
      </c>
      <c r="K21" s="66" t="s">
        <v>804</v>
      </c>
      <c r="L21" s="66" t="s">
        <v>633</v>
      </c>
      <c r="M21" s="66" t="s">
        <v>804</v>
      </c>
      <c r="N21" s="66" t="s">
        <v>633</v>
      </c>
      <c r="O21" s="66" t="s">
        <v>804</v>
      </c>
      <c r="P21" s="66" t="s">
        <v>633</v>
      </c>
      <c r="Q21" s="66" t="s">
        <v>804</v>
      </c>
      <c r="R21" s="66" t="s">
        <v>804</v>
      </c>
      <c r="S21" s="66" t="s">
        <v>804</v>
      </c>
      <c r="T21" s="66" t="s">
        <v>804</v>
      </c>
      <c r="U21" s="66" t="s">
        <v>804</v>
      </c>
      <c r="V21" s="66" t="s">
        <v>633</v>
      </c>
    </row>
    <row r="22" spans="1:22" x14ac:dyDescent="0.3">
      <c r="A22" s="286"/>
      <c r="B22" s="65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 ht="19.5" customHeight="1" x14ac:dyDescent="0.3">
      <c r="A23" s="284" t="s">
        <v>159</v>
      </c>
      <c r="B23" s="65" t="s">
        <v>164</v>
      </c>
      <c r="C23" s="66" t="s">
        <v>634</v>
      </c>
      <c r="D23" s="66" t="s">
        <v>590</v>
      </c>
      <c r="E23" s="66" t="s">
        <v>590</v>
      </c>
      <c r="F23" s="66" t="s">
        <v>590</v>
      </c>
      <c r="G23" s="66" t="s">
        <v>590</v>
      </c>
      <c r="H23" s="66" t="s">
        <v>590</v>
      </c>
      <c r="I23" s="66" t="s">
        <v>590</v>
      </c>
      <c r="J23" s="66" t="s">
        <v>590</v>
      </c>
      <c r="K23" s="66" t="s">
        <v>590</v>
      </c>
      <c r="L23" s="66" t="s">
        <v>590</v>
      </c>
      <c r="M23" s="66" t="s">
        <v>590</v>
      </c>
      <c r="N23" s="66" t="s">
        <v>590</v>
      </c>
      <c r="O23" s="66" t="s">
        <v>590</v>
      </c>
      <c r="P23" s="66" t="s">
        <v>590</v>
      </c>
      <c r="Q23" s="66" t="s">
        <v>590</v>
      </c>
      <c r="R23" s="66" t="s">
        <v>590</v>
      </c>
      <c r="S23" s="66" t="s">
        <v>590</v>
      </c>
      <c r="T23" s="66" t="s">
        <v>590</v>
      </c>
      <c r="U23" s="66" t="s">
        <v>590</v>
      </c>
      <c r="V23" s="66" t="s">
        <v>590</v>
      </c>
    </row>
    <row r="24" spans="1:22" ht="27.75" customHeight="1" x14ac:dyDescent="0.3">
      <c r="A24" s="285"/>
      <c r="B24" s="65" t="s">
        <v>166</v>
      </c>
      <c r="C24" s="66" t="s">
        <v>590</v>
      </c>
      <c r="D24" s="66" t="s">
        <v>634</v>
      </c>
      <c r="E24" s="66" t="s">
        <v>634</v>
      </c>
      <c r="F24" s="66" t="s">
        <v>634</v>
      </c>
      <c r="G24" s="66" t="s">
        <v>634</v>
      </c>
      <c r="H24" s="66" t="s">
        <v>634</v>
      </c>
      <c r="I24" s="66" t="s">
        <v>634</v>
      </c>
      <c r="J24" s="66" t="s">
        <v>634</v>
      </c>
      <c r="K24" s="66" t="s">
        <v>634</v>
      </c>
      <c r="L24" s="66" t="s">
        <v>634</v>
      </c>
      <c r="M24" s="66" t="s">
        <v>634</v>
      </c>
      <c r="N24" s="66" t="s">
        <v>634</v>
      </c>
      <c r="O24" s="66" t="s">
        <v>634</v>
      </c>
      <c r="P24" s="66" t="s">
        <v>634</v>
      </c>
      <c r="Q24" s="66" t="s">
        <v>634</v>
      </c>
      <c r="R24" s="66" t="s">
        <v>634</v>
      </c>
      <c r="S24" s="66" t="s">
        <v>634</v>
      </c>
      <c r="T24" s="66" t="s">
        <v>634</v>
      </c>
      <c r="U24" s="66" t="s">
        <v>634</v>
      </c>
      <c r="V24" s="66" t="s">
        <v>634</v>
      </c>
    </row>
  </sheetData>
  <mergeCells count="8">
    <mergeCell ref="R2:V2"/>
    <mergeCell ref="A3:A11"/>
    <mergeCell ref="A12:A13"/>
    <mergeCell ref="A14:A22"/>
    <mergeCell ref="A23:A24"/>
    <mergeCell ref="B2:G2"/>
    <mergeCell ref="H2:L2"/>
    <mergeCell ref="M2:Q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3" manualBreakCount="3">
    <brk id="7" max="1048575" man="1"/>
    <brk id="12" max="1048575" man="1"/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9"/>
  <sheetViews>
    <sheetView view="pageBreakPreview" zoomScale="60" zoomScaleNormal="100" workbookViewId="0">
      <selection activeCell="E4" sqref="E4:F4"/>
    </sheetView>
  </sheetViews>
  <sheetFormatPr defaultColWidth="9.33203125" defaultRowHeight="16.5" x14ac:dyDescent="0.3"/>
  <cols>
    <col min="1" max="1" width="28.1640625" style="188" customWidth="1"/>
    <col min="2" max="2" width="16.83203125" style="188" customWidth="1"/>
    <col min="3" max="3" width="26.6640625" style="188" customWidth="1"/>
    <col min="4" max="4" width="10.83203125" style="188" customWidth="1"/>
    <col min="5" max="5" width="11.6640625" style="188" customWidth="1"/>
    <col min="6" max="6" width="10.83203125" style="188" customWidth="1"/>
    <col min="7" max="7" width="26.5" style="188" customWidth="1"/>
    <col min="8" max="8" width="39.33203125" style="188" customWidth="1"/>
    <col min="9" max="1025" width="10.83203125" style="188" customWidth="1"/>
    <col min="1026" max="16384" width="9.33203125" style="189"/>
  </cols>
  <sheetData>
    <row r="2" spans="1:8" x14ac:dyDescent="0.3">
      <c r="A2" s="287" t="s">
        <v>711</v>
      </c>
      <c r="B2" s="287"/>
      <c r="C2" s="287"/>
      <c r="D2" s="287"/>
      <c r="E2" s="287"/>
      <c r="F2" s="287"/>
      <c r="G2" s="287"/>
      <c r="H2" s="287"/>
    </row>
    <row r="4" spans="1:8" ht="123.95" customHeight="1" x14ac:dyDescent="0.3">
      <c r="A4" s="288" t="s">
        <v>712</v>
      </c>
      <c r="B4" s="288"/>
      <c r="C4" s="288" t="s">
        <v>713</v>
      </c>
      <c r="D4" s="288"/>
      <c r="E4" s="288" t="s">
        <v>714</v>
      </c>
      <c r="F4" s="288"/>
      <c r="G4" s="190" t="s">
        <v>715</v>
      </c>
      <c r="H4" s="190" t="s">
        <v>716</v>
      </c>
    </row>
    <row r="5" spans="1:8" ht="14.45" customHeight="1" x14ac:dyDescent="0.3">
      <c r="A5" s="191" t="s">
        <v>717</v>
      </c>
      <c r="B5" s="191" t="s">
        <v>718</v>
      </c>
      <c r="C5" s="191" t="s">
        <v>717</v>
      </c>
      <c r="D5" s="191" t="s">
        <v>718</v>
      </c>
      <c r="E5" s="191" t="s">
        <v>719</v>
      </c>
      <c r="F5" s="191" t="s">
        <v>720</v>
      </c>
      <c r="G5" s="289" t="s">
        <v>721</v>
      </c>
      <c r="H5" s="289" t="s">
        <v>721</v>
      </c>
    </row>
    <row r="6" spans="1:8" x14ac:dyDescent="0.3">
      <c r="A6" s="191" t="s">
        <v>722</v>
      </c>
      <c r="B6" s="191" t="s">
        <v>723</v>
      </c>
      <c r="C6" s="191" t="s">
        <v>722</v>
      </c>
      <c r="D6" s="191" t="s">
        <v>723</v>
      </c>
      <c r="E6" s="192" t="s">
        <v>724</v>
      </c>
      <c r="F6" s="191" t="s">
        <v>725</v>
      </c>
      <c r="G6" s="289"/>
      <c r="H6" s="289"/>
    </row>
    <row r="7" spans="1:8" x14ac:dyDescent="0.3">
      <c r="A7" s="191" t="s">
        <v>726</v>
      </c>
      <c r="B7" s="191" t="s">
        <v>727</v>
      </c>
      <c r="C7" s="191" t="s">
        <v>726</v>
      </c>
      <c r="D7" s="191" t="s">
        <v>727</v>
      </c>
      <c r="E7" s="191" t="s">
        <v>728</v>
      </c>
      <c r="F7" s="191" t="s">
        <v>729</v>
      </c>
      <c r="G7" s="289"/>
      <c r="H7" s="289"/>
    </row>
    <row r="8" spans="1:8" x14ac:dyDescent="0.3">
      <c r="A8" s="191" t="s">
        <v>730</v>
      </c>
      <c r="B8" s="191" t="s">
        <v>731</v>
      </c>
      <c r="C8" s="191" t="s">
        <v>730</v>
      </c>
      <c r="D8" s="191" t="s">
        <v>731</v>
      </c>
      <c r="E8" s="191" t="s">
        <v>732</v>
      </c>
      <c r="F8" s="191" t="s">
        <v>733</v>
      </c>
      <c r="G8" s="289"/>
      <c r="H8" s="289"/>
    </row>
    <row r="9" spans="1:8" x14ac:dyDescent="0.3">
      <c r="A9" s="191" t="s">
        <v>734</v>
      </c>
      <c r="B9" s="191" t="s">
        <v>735</v>
      </c>
      <c r="C9" s="191" t="s">
        <v>734</v>
      </c>
      <c r="D9" s="191" t="s">
        <v>735</v>
      </c>
      <c r="E9" s="191" t="s">
        <v>736</v>
      </c>
      <c r="F9" s="191" t="s">
        <v>737</v>
      </c>
      <c r="G9" s="289"/>
      <c r="H9" s="289"/>
    </row>
  </sheetData>
  <mergeCells count="6">
    <mergeCell ref="A2:H2"/>
    <mergeCell ref="A4:B4"/>
    <mergeCell ref="C4:D4"/>
    <mergeCell ref="E4:F4"/>
    <mergeCell ref="G5:G9"/>
    <mergeCell ref="H5:H9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93" firstPageNumber="0" orientation="landscape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Себестоимость блюд</vt:lpstr>
      <vt:lpstr>Себестоимость рациона</vt:lpstr>
      <vt:lpstr>Меню</vt:lpstr>
      <vt:lpstr>Расчет ХЭХ</vt:lpstr>
      <vt:lpstr>ПЭЦ</vt:lpstr>
      <vt:lpstr>Выполнение норм</vt:lpstr>
      <vt:lpstr>Структура в сравнении</vt:lpstr>
      <vt:lpstr>Структура</vt:lpstr>
      <vt:lpstr>Предельные величины </vt:lpstr>
      <vt:lpstr>Колораж</vt:lpstr>
      <vt:lpstr>Распределение ХЕ</vt:lpstr>
      <vt:lpstr>Запрет</vt:lpstr>
      <vt:lpstr>'Выполнение норм'!Область_печати</vt:lpstr>
      <vt:lpstr>Меню!Область_печати</vt:lpstr>
      <vt:lpstr>ПЭЦ!Область_печати</vt:lpstr>
      <vt:lpstr>'Распределение ХЕ'!Область_печати</vt:lpstr>
      <vt:lpstr>'Расчет ХЭХ'!Область_печати</vt:lpstr>
      <vt:lpstr>'Себестоимость блюд'!Область_печати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Канцибер Ирина Григорьевна</cp:lastModifiedBy>
  <cp:revision>13</cp:revision>
  <cp:lastPrinted>2023-04-11T02:19:51Z</cp:lastPrinted>
  <dcterms:created xsi:type="dcterms:W3CDTF">2022-05-12T15:12:18Z</dcterms:created>
  <dcterms:modified xsi:type="dcterms:W3CDTF">2023-04-11T02:29:53Z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